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666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<sst xmlns="http://schemas.openxmlformats.org/spreadsheetml/2006/main" count="172" uniqueCount="112">
  <si>
    <t>Адрес МКД</t>
  </si>
  <si>
    <t>частная</t>
  </si>
  <si>
    <t>муниципальная</t>
  </si>
  <si>
    <t>Тариф     КР</t>
  </si>
  <si>
    <t xml:space="preserve">Объемы начислений </t>
  </si>
  <si>
    <t>ул.Гжатская 98</t>
  </si>
  <si>
    <t>Итого</t>
  </si>
  <si>
    <t>ул.Герцена 41</t>
  </si>
  <si>
    <t>ул.Герцена 43</t>
  </si>
  <si>
    <t>ул.Герцена 52</t>
  </si>
  <si>
    <t>ул.Гжатская 89</t>
  </si>
  <si>
    <t>ул.Гжатская 91</t>
  </si>
  <si>
    <t>ул.Гжатская 93</t>
  </si>
  <si>
    <t>ул.Каплунова 2</t>
  </si>
  <si>
    <t>ул.Каплунова 4</t>
  </si>
  <si>
    <t>ул.Красноармейская 91</t>
  </si>
  <si>
    <t>ул.Красноармейская 93</t>
  </si>
  <si>
    <t>пр.СХТ 2</t>
  </si>
  <si>
    <t xml:space="preserve">пр.СХТ 4 </t>
  </si>
  <si>
    <t>пр.СХТ 7</t>
  </si>
  <si>
    <t>пр.СХТ 8</t>
  </si>
  <si>
    <t>пр.СХТ 10</t>
  </si>
  <si>
    <t>ул.Красноармейская 74</t>
  </si>
  <si>
    <t>ул.Красноармейская 75</t>
  </si>
  <si>
    <t>ул.Красноармейская 76</t>
  </si>
  <si>
    <t>ул.Красноармейская 77</t>
  </si>
  <si>
    <t>ул.Ленина 16</t>
  </si>
  <si>
    <t>ул.Крупская 1</t>
  </si>
  <si>
    <t>ул.Крупская 2</t>
  </si>
  <si>
    <t>ул.Красноармейская 71</t>
  </si>
  <si>
    <t>ул.Свердлова 3</t>
  </si>
  <si>
    <t>ул.Толстого 4</t>
  </si>
  <si>
    <t>ул.Красноармейская 54</t>
  </si>
  <si>
    <t>ул.Красноармейская 54-а</t>
  </si>
  <si>
    <t>ул.Красноармейская 56-а</t>
  </si>
  <si>
    <t>ул.Красноармейская 59-а</t>
  </si>
  <si>
    <t>ул.Свердлова 5</t>
  </si>
  <si>
    <t>ул.Свердлова 7</t>
  </si>
  <si>
    <t xml:space="preserve">ул.Свердлова 9 </t>
  </si>
  <si>
    <t>ул.Свердлова  11</t>
  </si>
  <si>
    <t>пер.Студенческий 7-а</t>
  </si>
  <si>
    <t>ул.Пролетарская 42</t>
  </si>
  <si>
    <t>ул.Пролетарская 44</t>
  </si>
  <si>
    <t>ул.Свердлова 79</t>
  </si>
  <si>
    <t>ул.Свердлова 90</t>
  </si>
  <si>
    <t>ул.Гагарина 23</t>
  </si>
  <si>
    <t>ул.Гагарина 66</t>
  </si>
  <si>
    <t>ул.П.Алексеева 5</t>
  </si>
  <si>
    <t>ул.Гагарина 3</t>
  </si>
  <si>
    <t>ул.Стройотрядовская 10</t>
  </si>
  <si>
    <t>ул.Заводская 7</t>
  </si>
  <si>
    <t>пр.Воинский 4</t>
  </si>
  <si>
    <t>пр.МСО 1</t>
  </si>
  <si>
    <t>пр.МСО 2</t>
  </si>
  <si>
    <t>ул.Молодежная 2</t>
  </si>
  <si>
    <t>ул.Молодежная 4</t>
  </si>
  <si>
    <t>ул.Молодежная 6</t>
  </si>
  <si>
    <t>ул.Молодежная 10</t>
  </si>
  <si>
    <t xml:space="preserve">ул.Строителей 50 </t>
  </si>
  <si>
    <t>ул.Строителей 157</t>
  </si>
  <si>
    <t>ул.Строителей 159</t>
  </si>
  <si>
    <t>ул.Строителей 161</t>
  </si>
  <si>
    <t>ул.Строителей 163</t>
  </si>
  <si>
    <t>ул.Строителей 163-а</t>
  </si>
  <si>
    <t>ул.Строителей 165</t>
  </si>
  <si>
    <t>ул.Строителей 165-а</t>
  </si>
  <si>
    <t>ул.Строителей 167</t>
  </si>
  <si>
    <t>ул.Строителей 167-а</t>
  </si>
  <si>
    <t>ул.Молодежная 8</t>
  </si>
  <si>
    <t>ул.Строителей 74</t>
  </si>
  <si>
    <t>ул.Строителей 80</t>
  </si>
  <si>
    <t>ул.Строителей 82</t>
  </si>
  <si>
    <t>ул.Строителей 84</t>
  </si>
  <si>
    <t>ул.Строителей 86</t>
  </si>
  <si>
    <t>ул.Строителей 151-а, 1к</t>
  </si>
  <si>
    <t>ул.Строителей 151-а, 2к</t>
  </si>
  <si>
    <t xml:space="preserve">пер.Пионерский 12 </t>
  </si>
  <si>
    <t>пер.Пионерский 14</t>
  </si>
  <si>
    <t>пер.Пионерский 16</t>
  </si>
  <si>
    <t>№п/п</t>
  </si>
  <si>
    <t>жилые помещения</t>
  </si>
  <si>
    <t>нежилые помещения</t>
  </si>
  <si>
    <t>всего</t>
  </si>
  <si>
    <t>Тариф на наём</t>
  </si>
  <si>
    <t>Объем начислений по найму для жилых помещений</t>
  </si>
  <si>
    <t>Объемы начислений на С и ТР</t>
  </si>
  <si>
    <t>Объем начислений на КР</t>
  </si>
  <si>
    <t>Жилые помещения</t>
  </si>
  <si>
    <t>Нежилые помещения</t>
  </si>
  <si>
    <t>Всего</t>
  </si>
  <si>
    <t>Итого:</t>
  </si>
  <si>
    <t xml:space="preserve"> Площадь мест общего пользования, кв.м.</t>
  </si>
  <si>
    <t>Тариф на       С и ТР  с  01.07. 2013г.</t>
  </si>
  <si>
    <t>Тариф на       КР  с  01.07. 2013г.</t>
  </si>
  <si>
    <t>Площадь нежилых помещений, кв.м.</t>
  </si>
  <si>
    <t>Общая площадь квартир и нежилых помещений, кв.м.</t>
  </si>
  <si>
    <t>в том числе</t>
  </si>
  <si>
    <t>Тариф за содерж. и тек. ремонт с  01.07. 2013г.</t>
  </si>
  <si>
    <t>Площадь квартир, кв.м.</t>
  </si>
  <si>
    <t xml:space="preserve">Площади и тарифы   </t>
  </si>
  <si>
    <t>Тариф за уборку придомовой территории</t>
  </si>
  <si>
    <t>Тариф за вывоз и утилизацию ТБО и КГО</t>
  </si>
  <si>
    <t>Тариф за содерж. и текущий ремонт с  01.07. 2013г.</t>
  </si>
  <si>
    <t>ул. Комсомольская 9</t>
  </si>
  <si>
    <t>ул. Гагарина, 10,к.1</t>
  </si>
  <si>
    <t>ул. Гагарина, 10,к.2</t>
  </si>
  <si>
    <t>ул. Гагарина, 10,к.3</t>
  </si>
  <si>
    <t>по жилищному фонду, переданному  в управление ООО "Стройизоляция" на  2014 год</t>
  </si>
  <si>
    <t>Приложение 1 к решению</t>
  </si>
  <si>
    <t>Совета депутатов города Гагарин</t>
  </si>
  <si>
    <t>Смоленской области от 31.01.14 г. № 14</t>
  </si>
  <si>
    <t xml:space="preserve">по жилищному фонду, на обслуживании ООО "Стройизоляция"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</si>
</sst>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/>
    </xf>
    <xf numFmtId="164" fontId="49" fillId="0" borderId="0" xfId="0" applyNumberFormat="1" applyFont="1" applyAlignment="1">
      <alignment horizontal="center"/>
    </xf>
    <xf numFmtId="2" fontId="51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0" fillId="0" borderId="11" xfId="0" applyFont="1" applyBorder="1" applyAlignment="1">
      <alignment/>
    </xf>
    <xf numFmtId="2" fontId="50" fillId="0" borderId="11" xfId="0" applyNumberFormat="1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2012-&#1057;&#1058;&#1056;-&#1046;&#1069;&#1059;-&#1087;&#1083;&#1086;&#1097;&#1072;&#1076;&#1080;-&#1090;&#1072;&#1088;&#1080;&#1092;&#1099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"/>
      <sheetName val="ЖЭУ"/>
    </sheetNames>
    <sheetDataSet>
      <sheetData sheetId="0">
        <row r="12">
          <cell r="H12">
            <v>178.89</v>
          </cell>
        </row>
        <row r="16">
          <cell r="H16">
            <v>104.29</v>
          </cell>
        </row>
        <row r="17">
          <cell r="H17">
            <v>156.44</v>
          </cell>
        </row>
        <row r="18">
          <cell r="H18">
            <v>394.95</v>
          </cell>
        </row>
        <row r="20">
          <cell r="H20">
            <v>569.5</v>
          </cell>
        </row>
        <row r="23">
          <cell r="H23">
            <v>171.98999999999995</v>
          </cell>
        </row>
        <row r="24">
          <cell r="H24">
            <v>179.63</v>
          </cell>
        </row>
        <row r="35">
          <cell r="H35">
            <v>1589.48</v>
          </cell>
        </row>
        <row r="43">
          <cell r="H43">
            <v>1139.8999999999999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0"/>
  <sheetViews>
    <sheetView zoomScalePageLayoutView="0" workbookViewId="0" topLeftCell="A19">
      <selection activeCell="E20" sqref="E20"/>
    </sheetView>
  </sheetViews>
  <sheetFormatPr defaultColWidth="9.140625" defaultRowHeight="15"/>
  <cols>
    <col min="1" max="1" width="3.57421875" style="0" customWidth="1"/>
    <col min="2" max="2" width="26.00390625" style="0" customWidth="1"/>
    <col min="3" max="3" width="12.8515625" style="0" customWidth="1"/>
    <col min="4" max="4" width="11.7109375" style="0" customWidth="1"/>
    <col min="5" max="5" width="9.7109375" style="0" customWidth="1"/>
    <col min="6" max="6" width="11.28125" style="0" customWidth="1"/>
    <col min="7" max="7" width="10.8515625" style="0" customWidth="1"/>
    <col min="8" max="8" width="9.7109375" style="0" customWidth="1"/>
    <col min="9" max="9" width="6.8515625" style="0" hidden="1" customWidth="1"/>
    <col min="10" max="10" width="12.421875" style="0" hidden="1" customWidth="1"/>
    <col min="11" max="11" width="9.421875" style="0" hidden="1" customWidth="1"/>
    <col min="12" max="12" width="12.140625" style="0" hidden="1" customWidth="1"/>
    <col min="13" max="13" width="6.8515625" style="0" hidden="1" customWidth="1"/>
    <col min="14" max="14" width="11.140625" style="0" hidden="1" customWidth="1"/>
    <col min="15" max="15" width="8.57421875" style="0" hidden="1" customWidth="1"/>
    <col min="16" max="16" width="10.7109375" style="0" hidden="1" customWidth="1"/>
    <col min="17" max="17" width="7.57421875" style="0" hidden="1" customWidth="1"/>
    <col min="18" max="18" width="10.57421875" style="0" hidden="1" customWidth="1"/>
    <col min="19" max="19" width="14.8515625" style="0" customWidth="1"/>
    <col min="20" max="20" width="12.28125" style="0" hidden="1" customWidth="1"/>
    <col min="21" max="22" width="12.00390625" style="0" hidden="1" customWidth="1"/>
    <col min="23" max="23" width="11.8515625" style="0" hidden="1" customWidth="1"/>
    <col min="24" max="24" width="11.140625" style="0" hidden="1" customWidth="1"/>
    <col min="25" max="25" width="11.57421875" style="0" hidden="1" customWidth="1"/>
    <col min="26" max="26" width="11.421875" style="0" hidden="1" customWidth="1"/>
    <col min="27" max="27" width="7.140625" style="0" customWidth="1"/>
    <col min="28" max="28" width="7.28125" style="0" customWidth="1"/>
  </cols>
  <sheetData>
    <row r="1" ht="14.25">
      <c r="S1" t="s">
        <v>108</v>
      </c>
    </row>
    <row r="2" ht="14.25">
      <c r="S2" t="s">
        <v>109</v>
      </c>
    </row>
    <row r="3" ht="14.25">
      <c r="S3" t="s">
        <v>110</v>
      </c>
    </row>
    <row r="4" spans="1:28" ht="21" customHeight="1">
      <c r="A4" s="48" t="s">
        <v>99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1:28" ht="32.25" customHeight="1">
      <c r="A5" s="49" t="s">
        <v>107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9:23" ht="18" hidden="1">
      <c r="S6" s="2">
        <v>1.099</v>
      </c>
      <c r="W6" s="11">
        <v>1.099</v>
      </c>
    </row>
    <row r="7" spans="1:28" ht="18.7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8" ht="15.75" customHeight="1">
      <c r="A8" s="59" t="s">
        <v>79</v>
      </c>
      <c r="B8" s="61" t="s">
        <v>0</v>
      </c>
      <c r="C8" s="51" t="s">
        <v>95</v>
      </c>
      <c r="D8" s="63" t="s">
        <v>96</v>
      </c>
      <c r="E8" s="63"/>
      <c r="F8" s="63"/>
      <c r="G8" s="63"/>
      <c r="H8" s="63"/>
      <c r="I8" s="66" t="s">
        <v>85</v>
      </c>
      <c r="J8" s="67"/>
      <c r="K8" s="62"/>
      <c r="L8" s="16" t="s">
        <v>3</v>
      </c>
      <c r="M8" s="66" t="s">
        <v>4</v>
      </c>
      <c r="N8" s="67"/>
      <c r="O8" s="62"/>
      <c r="P8" s="13" t="s">
        <v>83</v>
      </c>
      <c r="Q8" s="13" t="s">
        <v>84</v>
      </c>
      <c r="R8" s="13" t="s">
        <v>92</v>
      </c>
      <c r="S8" s="51" t="s">
        <v>102</v>
      </c>
      <c r="T8" s="51" t="s">
        <v>92</v>
      </c>
      <c r="U8" s="51" t="s">
        <v>92</v>
      </c>
      <c r="V8" s="13" t="s">
        <v>93</v>
      </c>
      <c r="W8" s="56" t="s">
        <v>86</v>
      </c>
      <c r="X8" s="57"/>
      <c r="Y8" s="58"/>
      <c r="AA8" s="50" t="s">
        <v>100</v>
      </c>
      <c r="AB8" s="50" t="s">
        <v>101</v>
      </c>
    </row>
    <row r="9" spans="1:28" ht="19.5" customHeight="1">
      <c r="A9" s="60"/>
      <c r="B9" s="61"/>
      <c r="C9" s="52"/>
      <c r="D9" s="63" t="s">
        <v>91</v>
      </c>
      <c r="E9" s="63" t="s">
        <v>94</v>
      </c>
      <c r="F9" s="63" t="s">
        <v>98</v>
      </c>
      <c r="G9" s="65" t="s">
        <v>96</v>
      </c>
      <c r="H9" s="65"/>
      <c r="I9" s="68"/>
      <c r="J9" s="69"/>
      <c r="K9" s="70"/>
      <c r="L9" s="16"/>
      <c r="M9" s="68"/>
      <c r="N9" s="69"/>
      <c r="O9" s="70"/>
      <c r="P9" s="14"/>
      <c r="Q9" s="14"/>
      <c r="R9" s="14"/>
      <c r="S9" s="52"/>
      <c r="T9" s="52"/>
      <c r="U9" s="52"/>
      <c r="V9" s="14"/>
      <c r="W9" s="13" t="s">
        <v>87</v>
      </c>
      <c r="X9" s="13" t="s">
        <v>88</v>
      </c>
      <c r="Y9" s="13" t="s">
        <v>89</v>
      </c>
      <c r="AA9" s="50"/>
      <c r="AB9" s="50"/>
    </row>
    <row r="10" spans="1:28" ht="68.25" customHeight="1">
      <c r="A10" s="60"/>
      <c r="B10" s="62"/>
      <c r="C10" s="52"/>
      <c r="D10" s="51"/>
      <c r="E10" s="51"/>
      <c r="F10" s="51"/>
      <c r="G10" s="13" t="s">
        <v>1</v>
      </c>
      <c r="H10" s="13" t="s">
        <v>2</v>
      </c>
      <c r="I10" s="13"/>
      <c r="J10" s="1" t="s">
        <v>80</v>
      </c>
      <c r="K10" s="1" t="s">
        <v>81</v>
      </c>
      <c r="L10" s="4" t="s">
        <v>82</v>
      </c>
      <c r="M10" s="13"/>
      <c r="N10" s="1" t="s">
        <v>80</v>
      </c>
      <c r="O10" s="1" t="s">
        <v>81</v>
      </c>
      <c r="P10" s="1" t="s">
        <v>82</v>
      </c>
      <c r="Q10" s="14"/>
      <c r="R10" s="14"/>
      <c r="S10" s="53"/>
      <c r="T10" s="53"/>
      <c r="U10" s="53"/>
      <c r="V10" s="15"/>
      <c r="W10" s="14"/>
      <c r="X10" s="14"/>
      <c r="Y10" s="14"/>
      <c r="Z10" s="17"/>
      <c r="AA10" s="54"/>
      <c r="AB10" s="54"/>
    </row>
    <row r="11" spans="1:28" ht="15">
      <c r="A11" s="24">
        <v>1</v>
      </c>
      <c r="B11" s="32" t="s">
        <v>5</v>
      </c>
      <c r="C11" s="12">
        <f>F11+E11+D11</f>
        <v>297.04</v>
      </c>
      <c r="D11" s="12">
        <v>57.23</v>
      </c>
      <c r="E11" s="12">
        <v>0</v>
      </c>
      <c r="F11" s="24">
        <f>G11+H11</f>
        <v>239.81</v>
      </c>
      <c r="G11" s="28">
        <f>'[1]СТР'!$H$12</f>
        <v>178.89</v>
      </c>
      <c r="H11" s="28">
        <v>60.92</v>
      </c>
      <c r="I11" s="24">
        <v>7.57</v>
      </c>
      <c r="J11" s="12">
        <f>F11*I11</f>
        <v>1815.3617000000002</v>
      </c>
      <c r="K11" s="12">
        <v>0</v>
      </c>
      <c r="L11" s="12">
        <f>J11+K11</f>
        <v>1815.3617000000002</v>
      </c>
      <c r="M11" s="24">
        <v>1.42</v>
      </c>
      <c r="N11" s="12">
        <f>G11*M11</f>
        <v>254.02379999999997</v>
      </c>
      <c r="O11" s="12">
        <v>0</v>
      </c>
      <c r="P11" s="12">
        <f>N11+O11</f>
        <v>254.02379999999997</v>
      </c>
      <c r="Q11" s="12">
        <v>1.34</v>
      </c>
      <c r="R11" s="12">
        <f>H11*Q11</f>
        <v>81.6328</v>
      </c>
      <c r="S11" s="12">
        <f>I11*$S$6</f>
        <v>8.31943</v>
      </c>
      <c r="T11" s="12">
        <f>F11*S11</f>
        <v>1995.0825083000002</v>
      </c>
      <c r="U11" s="12">
        <v>0</v>
      </c>
      <c r="V11" s="12">
        <f>T11+U11</f>
        <v>1995.0825083000002</v>
      </c>
      <c r="W11" s="12">
        <f>M11*$W$6</f>
        <v>1.5605799999999999</v>
      </c>
      <c r="X11" s="12">
        <f>G11*W11</f>
        <v>279.17215619999996</v>
      </c>
      <c r="Y11" s="12">
        <v>0</v>
      </c>
      <c r="Z11" s="12">
        <f>X11+Y11</f>
        <v>279.17215619999996</v>
      </c>
      <c r="AA11" s="18"/>
      <c r="AB11" s="18"/>
    </row>
    <row r="12" spans="1:28" ht="15">
      <c r="A12" s="24"/>
      <c r="B12" s="32"/>
      <c r="C12" s="12"/>
      <c r="D12" s="12"/>
      <c r="E12" s="12"/>
      <c r="F12" s="24"/>
      <c r="G12" s="28"/>
      <c r="H12" s="28"/>
      <c r="I12" s="24"/>
      <c r="J12" s="12"/>
      <c r="K12" s="1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8"/>
      <c r="AB12" s="18"/>
    </row>
    <row r="13" spans="1:28" ht="15">
      <c r="A13" s="24">
        <v>2</v>
      </c>
      <c r="B13" s="32" t="s">
        <v>103</v>
      </c>
      <c r="C13" s="12">
        <f>F13+E13+D13</f>
        <v>704.3299999999999</v>
      </c>
      <c r="D13" s="12">
        <v>148.4</v>
      </c>
      <c r="E13" s="12"/>
      <c r="F13" s="24">
        <f>G13+H13</f>
        <v>555.93</v>
      </c>
      <c r="G13" s="28">
        <v>298.03</v>
      </c>
      <c r="H13" s="28">
        <v>257.9</v>
      </c>
      <c r="I13" s="24"/>
      <c r="J13" s="12"/>
      <c r="K13" s="12"/>
      <c r="L13" s="12"/>
      <c r="M13" s="24"/>
      <c r="N13" s="12"/>
      <c r="O13" s="12"/>
      <c r="P13" s="12"/>
      <c r="Q13" s="12"/>
      <c r="R13" s="12"/>
      <c r="S13" s="12">
        <v>8.9</v>
      </c>
      <c r="T13" s="12"/>
      <c r="U13" s="12"/>
      <c r="V13" s="12"/>
      <c r="W13" s="12"/>
      <c r="X13" s="12"/>
      <c r="Y13" s="12"/>
      <c r="Z13" s="12"/>
      <c r="AA13" s="18"/>
      <c r="AB13" s="20">
        <v>1.4</v>
      </c>
    </row>
    <row r="14" spans="1:28" ht="15">
      <c r="A14" s="24"/>
      <c r="B14" s="32"/>
      <c r="C14" s="24"/>
      <c r="D14" s="24"/>
      <c r="E14" s="24"/>
      <c r="F14" s="24"/>
      <c r="G14" s="28"/>
      <c r="H14" s="28"/>
      <c r="I14" s="24"/>
      <c r="J14" s="12"/>
      <c r="K14" s="12"/>
      <c r="L14" s="12"/>
      <c r="M14" s="24"/>
      <c r="N14" s="12"/>
      <c r="O14" s="25"/>
      <c r="P14" s="12"/>
      <c r="Q14" s="12"/>
      <c r="R14" s="12"/>
      <c r="S14" s="12"/>
      <c r="T14" s="12"/>
      <c r="U14" s="12"/>
      <c r="V14" s="12"/>
      <c r="W14" s="12"/>
      <c r="X14" s="12"/>
      <c r="Y14" s="24"/>
      <c r="Z14" s="12"/>
      <c r="AA14" s="18"/>
      <c r="AB14" s="18"/>
    </row>
    <row r="15" spans="1:28" ht="15">
      <c r="A15" s="24">
        <v>3</v>
      </c>
      <c r="B15" s="33" t="s">
        <v>51</v>
      </c>
      <c r="C15" s="12">
        <f>F15+E15+D15</f>
        <v>872.15</v>
      </c>
      <c r="D15" s="12">
        <v>209</v>
      </c>
      <c r="E15" s="12">
        <v>0</v>
      </c>
      <c r="F15" s="24">
        <f>G15+H15</f>
        <v>663.15</v>
      </c>
      <c r="G15" s="28">
        <v>428.8</v>
      </c>
      <c r="H15" s="28">
        <v>234.35</v>
      </c>
      <c r="I15" s="24">
        <v>8.71</v>
      </c>
      <c r="J15" s="12">
        <f>F15*I15</f>
        <v>5776.0365</v>
      </c>
      <c r="K15" s="12">
        <v>0</v>
      </c>
      <c r="L15" s="12">
        <f>J15+K15</f>
        <v>5776.0365</v>
      </c>
      <c r="M15" s="24">
        <v>1.42</v>
      </c>
      <c r="N15" s="12">
        <f>G15*M15</f>
        <v>608.896</v>
      </c>
      <c r="O15" s="12">
        <v>0</v>
      </c>
      <c r="P15" s="12">
        <f>N15+O15</f>
        <v>608.896</v>
      </c>
      <c r="Q15" s="12">
        <v>1.34</v>
      </c>
      <c r="R15" s="12">
        <f>H15*Q15</f>
        <v>314.029</v>
      </c>
      <c r="S15" s="12">
        <f>I15*$S$6</f>
        <v>9.57229</v>
      </c>
      <c r="T15" s="12">
        <f>F15*S15</f>
        <v>6347.8641135</v>
      </c>
      <c r="U15" s="12">
        <v>0</v>
      </c>
      <c r="V15" s="12">
        <f>T15+U15</f>
        <v>6347.8641135</v>
      </c>
      <c r="W15" s="12">
        <f>M15*$W$6</f>
        <v>1.5605799999999999</v>
      </c>
      <c r="X15" s="12">
        <f>G15*W15</f>
        <v>669.176704</v>
      </c>
      <c r="Y15" s="12">
        <v>0</v>
      </c>
      <c r="Z15" s="12">
        <f>X15+Y15</f>
        <v>669.176704</v>
      </c>
      <c r="AA15" s="19">
        <v>2.08</v>
      </c>
      <c r="AB15" s="20">
        <v>1.4</v>
      </c>
    </row>
    <row r="16" spans="1:28" ht="15">
      <c r="A16" s="24"/>
      <c r="B16" s="33"/>
      <c r="C16" s="24"/>
      <c r="D16" s="24"/>
      <c r="E16" s="24"/>
      <c r="F16" s="24"/>
      <c r="G16" s="28"/>
      <c r="H16" s="28"/>
      <c r="I16" s="24"/>
      <c r="J16" s="12"/>
      <c r="K16" s="24"/>
      <c r="L16" s="12"/>
      <c r="M16" s="24"/>
      <c r="N16" s="12"/>
      <c r="O16" s="25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9"/>
      <c r="AB16" s="19"/>
    </row>
    <row r="17" spans="1:28" ht="15">
      <c r="A17" s="26">
        <v>4</v>
      </c>
      <c r="B17" s="29" t="s">
        <v>7</v>
      </c>
      <c r="C17" s="3">
        <f aca="true" t="shared" si="0" ref="C17:C33">F17+E17+D17</f>
        <v>415.95000000000005</v>
      </c>
      <c r="D17" s="3">
        <v>46.23</v>
      </c>
      <c r="E17" s="3"/>
      <c r="F17" s="3">
        <f aca="true" t="shared" si="1" ref="F17:F33">G17+H17</f>
        <v>369.72</v>
      </c>
      <c r="G17" s="7">
        <v>337.92</v>
      </c>
      <c r="H17" s="7">
        <v>31.8</v>
      </c>
      <c r="I17" s="3">
        <v>8.81</v>
      </c>
      <c r="J17" s="5">
        <f aca="true" t="shared" si="2" ref="J17:J33">F17*I17</f>
        <v>3257.2332000000006</v>
      </c>
      <c r="K17" s="5"/>
      <c r="L17" s="5">
        <f aca="true" t="shared" si="3" ref="L17:L33">J17+K17</f>
        <v>3257.2332000000006</v>
      </c>
      <c r="M17" s="3">
        <v>1.42</v>
      </c>
      <c r="N17" s="5">
        <f aca="true" t="shared" si="4" ref="N17:N33">G17*M17</f>
        <v>479.8464</v>
      </c>
      <c r="O17" s="10"/>
      <c r="P17" s="5">
        <f aca="true" t="shared" si="5" ref="P17:P33">N17+O17</f>
        <v>479.8464</v>
      </c>
      <c r="Q17" s="5">
        <v>1.34</v>
      </c>
      <c r="R17" s="5">
        <f>H17*Q17</f>
        <v>42.612</v>
      </c>
      <c r="S17" s="12">
        <f aca="true" t="shared" si="6" ref="S17:S33">I17*$S$6</f>
        <v>9.68219</v>
      </c>
      <c r="T17" s="5">
        <f aca="true" t="shared" si="7" ref="T17:T33">F17*S17</f>
        <v>3579.6992868</v>
      </c>
      <c r="U17" s="5"/>
      <c r="V17" s="5">
        <f aca="true" t="shared" si="8" ref="V17:V33">T17+U17</f>
        <v>3579.6992868</v>
      </c>
      <c r="W17" s="5">
        <f aca="true" t="shared" si="9" ref="W17:W33">M17*$W$6</f>
        <v>1.5605799999999999</v>
      </c>
      <c r="X17" s="5">
        <f aca="true" t="shared" si="10" ref="X17:X33">G17*W17</f>
        <v>527.3511936</v>
      </c>
      <c r="Y17" s="3"/>
      <c r="Z17" s="5">
        <f aca="true" t="shared" si="11" ref="Z17:Z33">X17+Y17</f>
        <v>527.3511936</v>
      </c>
      <c r="AA17" s="19">
        <v>2.08</v>
      </c>
      <c r="AB17" s="20">
        <v>1.4</v>
      </c>
    </row>
    <row r="18" spans="1:28" ht="15">
      <c r="A18" s="26">
        <f aca="true" t="shared" si="12" ref="A18:A33">A17+1</f>
        <v>5</v>
      </c>
      <c r="B18" s="29" t="s">
        <v>8</v>
      </c>
      <c r="C18" s="3">
        <f t="shared" si="0"/>
        <v>368.5</v>
      </c>
      <c r="D18" s="3">
        <v>37.3</v>
      </c>
      <c r="E18" s="3"/>
      <c r="F18" s="3">
        <f t="shared" si="1"/>
        <v>331.2</v>
      </c>
      <c r="G18" s="7">
        <v>331.2</v>
      </c>
      <c r="H18" s="7"/>
      <c r="I18" s="3">
        <v>8.81</v>
      </c>
      <c r="J18" s="5">
        <f t="shared" si="2"/>
        <v>2917.872</v>
      </c>
      <c r="K18" s="5"/>
      <c r="L18" s="5">
        <f t="shared" si="3"/>
        <v>2917.872</v>
      </c>
      <c r="M18" s="3">
        <v>1.42</v>
      </c>
      <c r="N18" s="5">
        <f t="shared" si="4"/>
        <v>470.304</v>
      </c>
      <c r="O18" s="10"/>
      <c r="P18" s="5">
        <f t="shared" si="5"/>
        <v>470.304</v>
      </c>
      <c r="Q18" s="5">
        <v>1.34</v>
      </c>
      <c r="R18" s="5">
        <f>H18*Q18</f>
        <v>0</v>
      </c>
      <c r="S18" s="12">
        <f t="shared" si="6"/>
        <v>9.68219</v>
      </c>
      <c r="T18" s="5">
        <f t="shared" si="7"/>
        <v>3206.741328</v>
      </c>
      <c r="U18" s="5"/>
      <c r="V18" s="5">
        <f t="shared" si="8"/>
        <v>3206.741328</v>
      </c>
      <c r="W18" s="5">
        <f t="shared" si="9"/>
        <v>1.5605799999999999</v>
      </c>
      <c r="X18" s="5">
        <f t="shared" si="10"/>
        <v>516.8640959999999</v>
      </c>
      <c r="Y18" s="3"/>
      <c r="Z18" s="5">
        <f t="shared" si="11"/>
        <v>516.8640959999999</v>
      </c>
      <c r="AA18" s="19"/>
      <c r="AB18" s="20">
        <v>1.4</v>
      </c>
    </row>
    <row r="19" spans="1:28" ht="15">
      <c r="A19" s="26">
        <f t="shared" si="12"/>
        <v>6</v>
      </c>
      <c r="B19" s="29" t="s">
        <v>9</v>
      </c>
      <c r="C19" s="3">
        <f t="shared" si="0"/>
        <v>775.6</v>
      </c>
      <c r="D19" s="3">
        <v>59.73</v>
      </c>
      <c r="E19" s="3"/>
      <c r="F19" s="3">
        <f t="shared" si="1"/>
        <v>715.87</v>
      </c>
      <c r="G19" s="7">
        <v>546.88</v>
      </c>
      <c r="H19" s="7">
        <v>168.99</v>
      </c>
      <c r="I19" s="3">
        <v>8.81</v>
      </c>
      <c r="J19" s="5">
        <f t="shared" si="2"/>
        <v>6306.814700000001</v>
      </c>
      <c r="K19" s="5"/>
      <c r="L19" s="5">
        <f t="shared" si="3"/>
        <v>6306.814700000001</v>
      </c>
      <c r="M19" s="3">
        <v>1.42</v>
      </c>
      <c r="N19" s="5">
        <f t="shared" si="4"/>
        <v>776.5695999999999</v>
      </c>
      <c r="O19" s="10"/>
      <c r="P19" s="5">
        <f t="shared" si="5"/>
        <v>776.5695999999999</v>
      </c>
      <c r="Q19" s="5">
        <v>1.34</v>
      </c>
      <c r="R19" s="5">
        <f>H19*Q19</f>
        <v>226.44660000000002</v>
      </c>
      <c r="S19" s="12">
        <f t="shared" si="6"/>
        <v>9.68219</v>
      </c>
      <c r="T19" s="5">
        <f t="shared" si="7"/>
        <v>6931.1893553</v>
      </c>
      <c r="U19" s="5"/>
      <c r="V19" s="5">
        <f t="shared" si="8"/>
        <v>6931.1893553</v>
      </c>
      <c r="W19" s="5">
        <f t="shared" si="9"/>
        <v>1.5605799999999999</v>
      </c>
      <c r="X19" s="5">
        <f t="shared" si="10"/>
        <v>853.4499903999999</v>
      </c>
      <c r="Y19" s="3"/>
      <c r="Z19" s="5">
        <f t="shared" si="11"/>
        <v>853.4499903999999</v>
      </c>
      <c r="AA19" s="19">
        <v>2.08</v>
      </c>
      <c r="AB19" s="20">
        <v>1.4</v>
      </c>
    </row>
    <row r="20" spans="1:28" ht="15">
      <c r="A20" s="26">
        <f t="shared" si="12"/>
        <v>7</v>
      </c>
      <c r="B20" s="29" t="s">
        <v>10</v>
      </c>
      <c r="C20" s="3">
        <f t="shared" si="0"/>
        <v>202.45</v>
      </c>
      <c r="D20" s="3">
        <v>0</v>
      </c>
      <c r="E20" s="3"/>
      <c r="F20" s="3">
        <f t="shared" si="1"/>
        <v>202.45</v>
      </c>
      <c r="G20" s="7">
        <f>'[1]СТР'!$H$16</f>
        <v>104.29</v>
      </c>
      <c r="H20" s="7">
        <v>98.16</v>
      </c>
      <c r="I20" s="3">
        <v>8.81</v>
      </c>
      <c r="J20" s="5">
        <f t="shared" si="2"/>
        <v>1783.5845</v>
      </c>
      <c r="K20" s="5"/>
      <c r="L20" s="5">
        <f t="shared" si="3"/>
        <v>1783.5845</v>
      </c>
      <c r="M20" s="3">
        <v>1.42</v>
      </c>
      <c r="N20" s="5">
        <f t="shared" si="4"/>
        <v>148.0918</v>
      </c>
      <c r="O20" s="10"/>
      <c r="P20" s="5">
        <f t="shared" si="5"/>
        <v>148.0918</v>
      </c>
      <c r="Q20" s="5">
        <v>1.34</v>
      </c>
      <c r="R20" s="5">
        <f>H20*Q20</f>
        <v>131.5344</v>
      </c>
      <c r="S20" s="12">
        <f t="shared" si="6"/>
        <v>9.68219</v>
      </c>
      <c r="T20" s="5">
        <f t="shared" si="7"/>
        <v>1960.1593655</v>
      </c>
      <c r="U20" s="5"/>
      <c r="V20" s="5">
        <f t="shared" si="8"/>
        <v>1960.1593655</v>
      </c>
      <c r="W20" s="5">
        <f t="shared" si="9"/>
        <v>1.5605799999999999</v>
      </c>
      <c r="X20" s="5">
        <f t="shared" si="10"/>
        <v>162.7528882</v>
      </c>
      <c r="Y20" s="5"/>
      <c r="Z20" s="5">
        <f t="shared" si="11"/>
        <v>162.7528882</v>
      </c>
      <c r="AA20" s="19"/>
      <c r="AB20" s="20">
        <v>1.4</v>
      </c>
    </row>
    <row r="21" spans="1:28" ht="15">
      <c r="A21" s="26">
        <f t="shared" si="12"/>
        <v>8</v>
      </c>
      <c r="B21" s="29" t="s">
        <v>11</v>
      </c>
      <c r="C21" s="3">
        <f t="shared" si="0"/>
        <v>183.5</v>
      </c>
      <c r="D21" s="3">
        <v>27.06</v>
      </c>
      <c r="E21" s="3"/>
      <c r="F21" s="3">
        <f t="shared" si="1"/>
        <v>156.44</v>
      </c>
      <c r="G21" s="7">
        <f>'[1]СТР'!$H$17</f>
        <v>156.44</v>
      </c>
      <c r="H21" s="7"/>
      <c r="I21" s="3">
        <v>8.81</v>
      </c>
      <c r="J21" s="5">
        <f t="shared" si="2"/>
        <v>1378.2364</v>
      </c>
      <c r="K21" s="5"/>
      <c r="L21" s="5">
        <f t="shared" si="3"/>
        <v>1378.2364</v>
      </c>
      <c r="M21" s="3">
        <v>1.42</v>
      </c>
      <c r="N21" s="5">
        <f t="shared" si="4"/>
        <v>222.14479999999998</v>
      </c>
      <c r="O21" s="10"/>
      <c r="P21" s="5">
        <f t="shared" si="5"/>
        <v>222.14479999999998</v>
      </c>
      <c r="Q21" s="5">
        <v>1.34</v>
      </c>
      <c r="R21" s="5"/>
      <c r="S21" s="12">
        <f t="shared" si="6"/>
        <v>9.68219</v>
      </c>
      <c r="T21" s="5">
        <f t="shared" si="7"/>
        <v>1514.6818036</v>
      </c>
      <c r="U21" s="5"/>
      <c r="V21" s="5">
        <f t="shared" si="8"/>
        <v>1514.6818036</v>
      </c>
      <c r="W21" s="5">
        <f t="shared" si="9"/>
        <v>1.5605799999999999</v>
      </c>
      <c r="X21" s="5">
        <f t="shared" si="10"/>
        <v>244.13713519999996</v>
      </c>
      <c r="Y21" s="5"/>
      <c r="Z21" s="5">
        <f t="shared" si="11"/>
        <v>244.13713519999996</v>
      </c>
      <c r="AA21" s="19"/>
      <c r="AB21" s="20">
        <v>1.4</v>
      </c>
    </row>
    <row r="22" spans="1:28" ht="15">
      <c r="A22" s="26">
        <f t="shared" si="12"/>
        <v>9</v>
      </c>
      <c r="B22" s="29" t="s">
        <v>12</v>
      </c>
      <c r="C22" s="3">
        <f t="shared" si="0"/>
        <v>446.33</v>
      </c>
      <c r="D22" s="3">
        <v>51.38</v>
      </c>
      <c r="E22" s="3"/>
      <c r="F22" s="3">
        <f t="shared" si="1"/>
        <v>394.95</v>
      </c>
      <c r="G22" s="7">
        <f>'[1]СТР'!$H$18</f>
        <v>394.95</v>
      </c>
      <c r="H22" s="7"/>
      <c r="I22" s="3">
        <v>8.81</v>
      </c>
      <c r="J22" s="5">
        <f t="shared" si="2"/>
        <v>3479.5095</v>
      </c>
      <c r="K22" s="5"/>
      <c r="L22" s="5">
        <f t="shared" si="3"/>
        <v>3479.5095</v>
      </c>
      <c r="M22" s="3">
        <v>1.42</v>
      </c>
      <c r="N22" s="5">
        <f t="shared" si="4"/>
        <v>560.829</v>
      </c>
      <c r="O22" s="10"/>
      <c r="P22" s="5">
        <f t="shared" si="5"/>
        <v>560.829</v>
      </c>
      <c r="Q22" s="5">
        <v>1.34</v>
      </c>
      <c r="R22" s="5"/>
      <c r="S22" s="12">
        <f t="shared" si="6"/>
        <v>9.68219</v>
      </c>
      <c r="T22" s="5">
        <f t="shared" si="7"/>
        <v>3823.9809405</v>
      </c>
      <c r="U22" s="5"/>
      <c r="V22" s="5">
        <f t="shared" si="8"/>
        <v>3823.9809405</v>
      </c>
      <c r="W22" s="5">
        <f t="shared" si="9"/>
        <v>1.5605799999999999</v>
      </c>
      <c r="X22" s="5">
        <f t="shared" si="10"/>
        <v>616.3510709999999</v>
      </c>
      <c r="Y22" s="5"/>
      <c r="Z22" s="5">
        <f t="shared" si="11"/>
        <v>616.3510709999999</v>
      </c>
      <c r="AA22" s="19"/>
      <c r="AB22" s="20">
        <v>1.4</v>
      </c>
    </row>
    <row r="23" spans="1:28" ht="15">
      <c r="A23" s="26">
        <f t="shared" si="12"/>
        <v>10</v>
      </c>
      <c r="B23" s="29" t="s">
        <v>13</v>
      </c>
      <c r="C23" s="3">
        <f t="shared" si="0"/>
        <v>801.5699999999999</v>
      </c>
      <c r="D23" s="3">
        <v>57.77</v>
      </c>
      <c r="E23" s="3"/>
      <c r="F23" s="3">
        <f t="shared" si="1"/>
        <v>743.8</v>
      </c>
      <c r="G23" s="7">
        <v>701</v>
      </c>
      <c r="H23" s="7">
        <v>42.8</v>
      </c>
      <c r="I23" s="3">
        <v>8.81</v>
      </c>
      <c r="J23" s="5">
        <f t="shared" si="2"/>
        <v>6552.878</v>
      </c>
      <c r="K23" s="5"/>
      <c r="L23" s="5">
        <f t="shared" si="3"/>
        <v>6552.878</v>
      </c>
      <c r="M23" s="3">
        <v>1.42</v>
      </c>
      <c r="N23" s="5">
        <f t="shared" si="4"/>
        <v>995.42</v>
      </c>
      <c r="O23" s="10"/>
      <c r="P23" s="5">
        <f t="shared" si="5"/>
        <v>995.42</v>
      </c>
      <c r="Q23" s="5">
        <v>1.34</v>
      </c>
      <c r="R23" s="5">
        <f>H23*Q23</f>
        <v>57.352</v>
      </c>
      <c r="S23" s="12">
        <f t="shared" si="6"/>
        <v>9.68219</v>
      </c>
      <c r="T23" s="5">
        <f t="shared" si="7"/>
        <v>7201.612921999999</v>
      </c>
      <c r="U23" s="5"/>
      <c r="V23" s="5">
        <f t="shared" si="8"/>
        <v>7201.612921999999</v>
      </c>
      <c r="W23" s="5">
        <f t="shared" si="9"/>
        <v>1.5605799999999999</v>
      </c>
      <c r="X23" s="5">
        <f t="shared" si="10"/>
        <v>1093.9665799999998</v>
      </c>
      <c r="Y23" s="5"/>
      <c r="Z23" s="5">
        <f t="shared" si="11"/>
        <v>1093.9665799999998</v>
      </c>
      <c r="AA23" s="19"/>
      <c r="AB23" s="20">
        <v>1.4</v>
      </c>
    </row>
    <row r="24" spans="1:28" ht="15">
      <c r="A24" s="26">
        <f t="shared" si="12"/>
        <v>11</v>
      </c>
      <c r="B24" s="29" t="s">
        <v>14</v>
      </c>
      <c r="C24" s="3">
        <f t="shared" si="0"/>
        <v>797.6999999999999</v>
      </c>
      <c r="D24" s="3">
        <v>57.92</v>
      </c>
      <c r="E24" s="3"/>
      <c r="F24" s="3">
        <f t="shared" si="1"/>
        <v>739.78</v>
      </c>
      <c r="G24" s="7">
        <f>'[1]СТР'!$H$20</f>
        <v>569.5</v>
      </c>
      <c r="H24" s="7">
        <v>170.28</v>
      </c>
      <c r="I24" s="3">
        <v>8.81</v>
      </c>
      <c r="J24" s="5">
        <f t="shared" si="2"/>
        <v>6517.4618</v>
      </c>
      <c r="K24" s="5"/>
      <c r="L24" s="5">
        <f t="shared" si="3"/>
        <v>6517.4618</v>
      </c>
      <c r="M24" s="3">
        <v>1.42</v>
      </c>
      <c r="N24" s="5">
        <f t="shared" si="4"/>
        <v>808.6899999999999</v>
      </c>
      <c r="O24" s="10"/>
      <c r="P24" s="5">
        <f t="shared" si="5"/>
        <v>808.6899999999999</v>
      </c>
      <c r="Q24" s="5">
        <v>1.34</v>
      </c>
      <c r="R24" s="5">
        <f>H24*Q24</f>
        <v>228.17520000000002</v>
      </c>
      <c r="S24" s="12">
        <f t="shared" si="6"/>
        <v>9.68219</v>
      </c>
      <c r="T24" s="5">
        <f t="shared" si="7"/>
        <v>7162.6905182</v>
      </c>
      <c r="U24" s="5"/>
      <c r="V24" s="5">
        <f t="shared" si="8"/>
        <v>7162.6905182</v>
      </c>
      <c r="W24" s="5">
        <f t="shared" si="9"/>
        <v>1.5605799999999999</v>
      </c>
      <c r="X24" s="5">
        <f t="shared" si="10"/>
        <v>888.7503099999999</v>
      </c>
      <c r="Y24" s="5"/>
      <c r="Z24" s="5">
        <f t="shared" si="11"/>
        <v>888.7503099999999</v>
      </c>
      <c r="AA24" s="19"/>
      <c r="AB24" s="20">
        <v>1.4</v>
      </c>
    </row>
    <row r="25" spans="1:28" ht="15">
      <c r="A25" s="26">
        <f t="shared" si="12"/>
        <v>12</v>
      </c>
      <c r="B25" s="29" t="s">
        <v>15</v>
      </c>
      <c r="C25" s="3">
        <f t="shared" si="0"/>
        <v>340</v>
      </c>
      <c r="D25" s="3">
        <v>31.7</v>
      </c>
      <c r="E25" s="3"/>
      <c r="F25" s="3">
        <f t="shared" si="1"/>
        <v>308.3</v>
      </c>
      <c r="G25" s="7">
        <v>308.3</v>
      </c>
      <c r="H25" s="7"/>
      <c r="I25" s="3">
        <v>8.81</v>
      </c>
      <c r="J25" s="5">
        <f t="shared" si="2"/>
        <v>2716.123</v>
      </c>
      <c r="K25" s="5"/>
      <c r="L25" s="5">
        <f t="shared" si="3"/>
        <v>2716.123</v>
      </c>
      <c r="M25" s="3">
        <v>1.42</v>
      </c>
      <c r="N25" s="5">
        <f t="shared" si="4"/>
        <v>437.786</v>
      </c>
      <c r="O25" s="10"/>
      <c r="P25" s="5">
        <f t="shared" si="5"/>
        <v>437.786</v>
      </c>
      <c r="Q25" s="5">
        <v>1.34</v>
      </c>
      <c r="R25" s="5">
        <f>H25*Q25</f>
        <v>0</v>
      </c>
      <c r="S25" s="12">
        <f t="shared" si="6"/>
        <v>9.68219</v>
      </c>
      <c r="T25" s="5">
        <f t="shared" si="7"/>
        <v>2985.019177</v>
      </c>
      <c r="U25" s="5"/>
      <c r="V25" s="5">
        <f t="shared" si="8"/>
        <v>2985.019177</v>
      </c>
      <c r="W25" s="5">
        <f t="shared" si="9"/>
        <v>1.5605799999999999</v>
      </c>
      <c r="X25" s="5">
        <f t="shared" si="10"/>
        <v>481.12681399999997</v>
      </c>
      <c r="Y25" s="5"/>
      <c r="Z25" s="5">
        <f t="shared" si="11"/>
        <v>481.12681399999997</v>
      </c>
      <c r="AA25" s="19"/>
      <c r="AB25" s="20">
        <v>1.4</v>
      </c>
    </row>
    <row r="26" spans="1:28" ht="15">
      <c r="A26" s="26">
        <f t="shared" si="12"/>
        <v>13</v>
      </c>
      <c r="B26" s="29" t="s">
        <v>16</v>
      </c>
      <c r="C26" s="3">
        <f t="shared" si="0"/>
        <v>392.68</v>
      </c>
      <c r="D26" s="3">
        <v>23.58</v>
      </c>
      <c r="E26" s="3"/>
      <c r="F26" s="3">
        <f t="shared" si="1"/>
        <v>369.1</v>
      </c>
      <c r="G26" s="7">
        <v>369.1</v>
      </c>
      <c r="H26" s="7"/>
      <c r="I26" s="3">
        <v>8.81</v>
      </c>
      <c r="J26" s="5">
        <f t="shared" si="2"/>
        <v>3251.771</v>
      </c>
      <c r="K26" s="5"/>
      <c r="L26" s="5">
        <f t="shared" si="3"/>
        <v>3251.771</v>
      </c>
      <c r="M26" s="3">
        <v>1.42</v>
      </c>
      <c r="N26" s="5">
        <f t="shared" si="4"/>
        <v>524.122</v>
      </c>
      <c r="O26" s="10"/>
      <c r="P26" s="5">
        <f t="shared" si="5"/>
        <v>524.122</v>
      </c>
      <c r="Q26" s="5">
        <v>1.34</v>
      </c>
      <c r="R26" s="5"/>
      <c r="S26" s="12">
        <f t="shared" si="6"/>
        <v>9.68219</v>
      </c>
      <c r="T26" s="5">
        <f t="shared" si="7"/>
        <v>3573.6963290000003</v>
      </c>
      <c r="U26" s="5"/>
      <c r="V26" s="5">
        <f t="shared" si="8"/>
        <v>3573.6963290000003</v>
      </c>
      <c r="W26" s="5">
        <f t="shared" si="9"/>
        <v>1.5605799999999999</v>
      </c>
      <c r="X26" s="5">
        <f t="shared" si="10"/>
        <v>576.010078</v>
      </c>
      <c r="Y26" s="5"/>
      <c r="Z26" s="5">
        <f t="shared" si="11"/>
        <v>576.010078</v>
      </c>
      <c r="AA26" s="19"/>
      <c r="AB26" s="20">
        <v>1.4</v>
      </c>
    </row>
    <row r="27" spans="1:28" ht="15">
      <c r="A27" s="26">
        <f t="shared" si="12"/>
        <v>14</v>
      </c>
      <c r="B27" s="29" t="s">
        <v>17</v>
      </c>
      <c r="C27" s="3">
        <f t="shared" si="0"/>
        <v>582.38</v>
      </c>
      <c r="D27" s="3">
        <v>27.9</v>
      </c>
      <c r="E27" s="3">
        <v>47.7</v>
      </c>
      <c r="F27" s="3">
        <f t="shared" si="1"/>
        <v>506.78</v>
      </c>
      <c r="G27" s="7">
        <f>'[1]СТР'!$H$23</f>
        <v>171.98999999999995</v>
      </c>
      <c r="H27" s="7">
        <v>334.79</v>
      </c>
      <c r="I27" s="3">
        <v>8.81</v>
      </c>
      <c r="J27" s="5">
        <f t="shared" si="2"/>
        <v>4464.7318</v>
      </c>
      <c r="K27" s="5">
        <f>E27*I27</f>
        <v>420.237</v>
      </c>
      <c r="L27" s="5">
        <f t="shared" si="3"/>
        <v>4884.9688</v>
      </c>
      <c r="M27" s="3">
        <v>1.42</v>
      </c>
      <c r="N27" s="5">
        <f t="shared" si="4"/>
        <v>244.2257999999999</v>
      </c>
      <c r="O27" s="10">
        <f>E27*M27</f>
        <v>67.734</v>
      </c>
      <c r="P27" s="5">
        <f t="shared" si="5"/>
        <v>311.9597999999999</v>
      </c>
      <c r="Q27" s="5">
        <v>1.34</v>
      </c>
      <c r="R27" s="5">
        <f aca="true" t="shared" si="13" ref="R27:R33">H27*Q27</f>
        <v>448.6186000000001</v>
      </c>
      <c r="S27" s="12">
        <f t="shared" si="6"/>
        <v>9.68219</v>
      </c>
      <c r="T27" s="5">
        <f t="shared" si="7"/>
        <v>4906.7402482</v>
      </c>
      <c r="U27" s="5">
        <f>E27*S27</f>
        <v>461.84046300000006</v>
      </c>
      <c r="V27" s="5">
        <f t="shared" si="8"/>
        <v>5368.5807112</v>
      </c>
      <c r="W27" s="5">
        <f t="shared" si="9"/>
        <v>1.5605799999999999</v>
      </c>
      <c r="X27" s="5">
        <f t="shared" si="10"/>
        <v>268.4041541999999</v>
      </c>
      <c r="Y27" s="5">
        <f>E27*W27</f>
        <v>74.439666</v>
      </c>
      <c r="Z27" s="5">
        <f t="shared" si="11"/>
        <v>342.84382019999987</v>
      </c>
      <c r="AA27" s="19"/>
      <c r="AB27" s="20">
        <v>1.4</v>
      </c>
    </row>
    <row r="28" spans="1:28" ht="15">
      <c r="A28" s="26">
        <f t="shared" si="12"/>
        <v>15</v>
      </c>
      <c r="B28" s="29" t="s">
        <v>18</v>
      </c>
      <c r="C28" s="3">
        <f t="shared" si="0"/>
        <v>310</v>
      </c>
      <c r="D28" s="3">
        <v>56.43</v>
      </c>
      <c r="E28" s="3"/>
      <c r="F28" s="3">
        <f t="shared" si="1"/>
        <v>253.57</v>
      </c>
      <c r="G28" s="7">
        <f>'[1]СТР'!$H$24</f>
        <v>179.63</v>
      </c>
      <c r="H28" s="7">
        <v>73.94</v>
      </c>
      <c r="I28" s="3">
        <v>8.81</v>
      </c>
      <c r="J28" s="5">
        <f t="shared" si="2"/>
        <v>2233.9517</v>
      </c>
      <c r="K28" s="3"/>
      <c r="L28" s="5">
        <f t="shared" si="3"/>
        <v>2233.9517</v>
      </c>
      <c r="M28" s="3">
        <v>1.42</v>
      </c>
      <c r="N28" s="5">
        <f t="shared" si="4"/>
        <v>255.07459999999998</v>
      </c>
      <c r="O28" s="10"/>
      <c r="P28" s="5">
        <f t="shared" si="5"/>
        <v>255.07459999999998</v>
      </c>
      <c r="Q28" s="5">
        <v>1.34</v>
      </c>
      <c r="R28" s="5">
        <f t="shared" si="13"/>
        <v>99.0796</v>
      </c>
      <c r="S28" s="12">
        <f t="shared" si="6"/>
        <v>9.68219</v>
      </c>
      <c r="T28" s="5">
        <f t="shared" si="7"/>
        <v>2455.1129183</v>
      </c>
      <c r="U28" s="5"/>
      <c r="V28" s="5">
        <f t="shared" si="8"/>
        <v>2455.1129183</v>
      </c>
      <c r="W28" s="5">
        <f t="shared" si="9"/>
        <v>1.5605799999999999</v>
      </c>
      <c r="X28" s="5">
        <f t="shared" si="10"/>
        <v>280.32698539999996</v>
      </c>
      <c r="Y28" s="5"/>
      <c r="Z28" s="5">
        <f t="shared" si="11"/>
        <v>280.32698539999996</v>
      </c>
      <c r="AA28" s="19"/>
      <c r="AB28" s="20">
        <v>1.4</v>
      </c>
    </row>
    <row r="29" spans="1:28" ht="15">
      <c r="A29" s="26">
        <f t="shared" si="12"/>
        <v>16</v>
      </c>
      <c r="B29" s="29" t="s">
        <v>19</v>
      </c>
      <c r="C29" s="3">
        <f t="shared" si="0"/>
        <v>2909.8</v>
      </c>
      <c r="D29" s="3">
        <v>517.9</v>
      </c>
      <c r="E29" s="3"/>
      <c r="F29" s="3">
        <f t="shared" si="1"/>
        <v>2391.9</v>
      </c>
      <c r="G29" s="7">
        <v>1597.45</v>
      </c>
      <c r="H29" s="7">
        <v>794.45</v>
      </c>
      <c r="I29" s="3">
        <v>8.81</v>
      </c>
      <c r="J29" s="5">
        <f t="shared" si="2"/>
        <v>21072.639000000003</v>
      </c>
      <c r="K29" s="3"/>
      <c r="L29" s="5">
        <f t="shared" si="3"/>
        <v>21072.639000000003</v>
      </c>
      <c r="M29" s="3">
        <v>1.42</v>
      </c>
      <c r="N29" s="5">
        <f t="shared" si="4"/>
        <v>2268.379</v>
      </c>
      <c r="O29" s="10"/>
      <c r="P29" s="5">
        <f t="shared" si="5"/>
        <v>2268.379</v>
      </c>
      <c r="Q29" s="5">
        <v>1.34</v>
      </c>
      <c r="R29" s="5">
        <f t="shared" si="13"/>
        <v>1064.563</v>
      </c>
      <c r="S29" s="12">
        <f t="shared" si="6"/>
        <v>9.68219</v>
      </c>
      <c r="T29" s="5">
        <f t="shared" si="7"/>
        <v>23158.830261000003</v>
      </c>
      <c r="U29" s="5"/>
      <c r="V29" s="5">
        <f t="shared" si="8"/>
        <v>23158.830261000003</v>
      </c>
      <c r="W29" s="5">
        <f t="shared" si="9"/>
        <v>1.5605799999999999</v>
      </c>
      <c r="X29" s="5">
        <f t="shared" si="10"/>
        <v>2492.948521</v>
      </c>
      <c r="Y29" s="5"/>
      <c r="Z29" s="5">
        <f t="shared" si="11"/>
        <v>2492.948521</v>
      </c>
      <c r="AA29" s="19">
        <v>2.08</v>
      </c>
      <c r="AB29" s="20">
        <v>1.4</v>
      </c>
    </row>
    <row r="30" spans="1:28" ht="15">
      <c r="A30" s="26">
        <f t="shared" si="12"/>
        <v>17</v>
      </c>
      <c r="B30" s="29" t="s">
        <v>20</v>
      </c>
      <c r="C30" s="3">
        <f t="shared" si="0"/>
        <v>779.9</v>
      </c>
      <c r="D30" s="3">
        <v>59.49</v>
      </c>
      <c r="E30" s="3"/>
      <c r="F30" s="3">
        <f t="shared" si="1"/>
        <v>720.41</v>
      </c>
      <c r="G30" s="7">
        <v>720.41</v>
      </c>
      <c r="H30" s="7"/>
      <c r="I30" s="3">
        <v>8.81</v>
      </c>
      <c r="J30" s="5">
        <f t="shared" si="2"/>
        <v>6346.8121</v>
      </c>
      <c r="K30" s="3"/>
      <c r="L30" s="5">
        <f t="shared" si="3"/>
        <v>6346.8121</v>
      </c>
      <c r="M30" s="3">
        <v>1.42</v>
      </c>
      <c r="N30" s="5">
        <f t="shared" si="4"/>
        <v>1022.9821999999999</v>
      </c>
      <c r="O30" s="10"/>
      <c r="P30" s="5">
        <f t="shared" si="5"/>
        <v>1022.9821999999999</v>
      </c>
      <c r="Q30" s="5">
        <v>1.34</v>
      </c>
      <c r="R30" s="5">
        <f t="shared" si="13"/>
        <v>0</v>
      </c>
      <c r="S30" s="12">
        <f t="shared" si="6"/>
        <v>9.68219</v>
      </c>
      <c r="T30" s="5">
        <f t="shared" si="7"/>
        <v>6975.1464979</v>
      </c>
      <c r="U30" s="5"/>
      <c r="V30" s="5">
        <f t="shared" si="8"/>
        <v>6975.1464979</v>
      </c>
      <c r="W30" s="5">
        <f t="shared" si="9"/>
        <v>1.5605799999999999</v>
      </c>
      <c r="X30" s="5">
        <f t="shared" si="10"/>
        <v>1124.2574378</v>
      </c>
      <c r="Y30" s="5"/>
      <c r="Z30" s="5">
        <f t="shared" si="11"/>
        <v>1124.2574378</v>
      </c>
      <c r="AA30" s="19"/>
      <c r="AB30" s="20">
        <v>1.4</v>
      </c>
    </row>
    <row r="31" spans="1:28" ht="15">
      <c r="A31" s="26">
        <f t="shared" si="12"/>
        <v>18</v>
      </c>
      <c r="B31" s="29" t="s">
        <v>21</v>
      </c>
      <c r="C31" s="3">
        <f t="shared" si="0"/>
        <v>790.52</v>
      </c>
      <c r="D31" s="3">
        <v>51.82</v>
      </c>
      <c r="E31" s="3"/>
      <c r="F31" s="3">
        <f t="shared" si="1"/>
        <v>738.6999999999999</v>
      </c>
      <c r="G31" s="7">
        <v>679.65</v>
      </c>
      <c r="H31" s="7">
        <v>59.05</v>
      </c>
      <c r="I31" s="3">
        <v>8.81</v>
      </c>
      <c r="J31" s="5">
        <f t="shared" si="2"/>
        <v>6507.947</v>
      </c>
      <c r="K31" s="3"/>
      <c r="L31" s="5">
        <f t="shared" si="3"/>
        <v>6507.947</v>
      </c>
      <c r="M31" s="3">
        <v>1.42</v>
      </c>
      <c r="N31" s="5">
        <f t="shared" si="4"/>
        <v>965.103</v>
      </c>
      <c r="O31" s="10"/>
      <c r="P31" s="5">
        <f t="shared" si="5"/>
        <v>965.103</v>
      </c>
      <c r="Q31" s="5">
        <v>1.34</v>
      </c>
      <c r="R31" s="5">
        <f t="shared" si="13"/>
        <v>79.127</v>
      </c>
      <c r="S31" s="12">
        <f t="shared" si="6"/>
        <v>9.68219</v>
      </c>
      <c r="T31" s="5">
        <f t="shared" si="7"/>
        <v>7152.2337529999995</v>
      </c>
      <c r="U31" s="5"/>
      <c r="V31" s="5">
        <f t="shared" si="8"/>
        <v>7152.2337529999995</v>
      </c>
      <c r="W31" s="5">
        <f t="shared" si="9"/>
        <v>1.5605799999999999</v>
      </c>
      <c r="X31" s="5">
        <f t="shared" si="10"/>
        <v>1060.6481969999998</v>
      </c>
      <c r="Y31" s="5"/>
      <c r="Z31" s="5">
        <f t="shared" si="11"/>
        <v>1060.6481969999998</v>
      </c>
      <c r="AA31" s="19"/>
      <c r="AB31" s="20">
        <v>1.4</v>
      </c>
    </row>
    <row r="32" spans="1:28" ht="15">
      <c r="A32" s="26">
        <f t="shared" si="12"/>
        <v>19</v>
      </c>
      <c r="B32" s="29" t="s">
        <v>52</v>
      </c>
      <c r="C32" s="3">
        <f t="shared" si="0"/>
        <v>957.47</v>
      </c>
      <c r="D32" s="3">
        <v>60.48</v>
      </c>
      <c r="E32" s="3"/>
      <c r="F32" s="3">
        <f t="shared" si="1"/>
        <v>896.99</v>
      </c>
      <c r="G32" s="7">
        <v>822.52</v>
      </c>
      <c r="H32" s="7">
        <v>74.47</v>
      </c>
      <c r="I32" s="3">
        <v>8.81</v>
      </c>
      <c r="J32" s="5">
        <f t="shared" si="2"/>
        <v>7902.481900000001</v>
      </c>
      <c r="K32" s="3"/>
      <c r="L32" s="5">
        <f t="shared" si="3"/>
        <v>7902.481900000001</v>
      </c>
      <c r="M32" s="3">
        <v>1.42</v>
      </c>
      <c r="N32" s="5">
        <f t="shared" si="4"/>
        <v>1167.9784</v>
      </c>
      <c r="O32" s="10"/>
      <c r="P32" s="5">
        <f t="shared" si="5"/>
        <v>1167.9784</v>
      </c>
      <c r="Q32" s="5">
        <v>1.34</v>
      </c>
      <c r="R32" s="5">
        <f t="shared" si="13"/>
        <v>99.7898</v>
      </c>
      <c r="S32" s="12">
        <f t="shared" si="6"/>
        <v>9.68219</v>
      </c>
      <c r="T32" s="5">
        <f t="shared" si="7"/>
        <v>8684.8276081</v>
      </c>
      <c r="U32" s="5"/>
      <c r="V32" s="5">
        <f t="shared" si="8"/>
        <v>8684.8276081</v>
      </c>
      <c r="W32" s="5">
        <f t="shared" si="9"/>
        <v>1.5605799999999999</v>
      </c>
      <c r="X32" s="5">
        <f t="shared" si="10"/>
        <v>1283.6082615999999</v>
      </c>
      <c r="Y32" s="5"/>
      <c r="Z32" s="5">
        <f t="shared" si="11"/>
        <v>1283.6082615999999</v>
      </c>
      <c r="AA32" s="19">
        <v>2.08</v>
      </c>
      <c r="AB32" s="20">
        <v>1.4</v>
      </c>
    </row>
    <row r="33" spans="1:28" ht="15">
      <c r="A33" s="26">
        <f t="shared" si="12"/>
        <v>20</v>
      </c>
      <c r="B33" s="29" t="s">
        <v>53</v>
      </c>
      <c r="C33" s="3">
        <f t="shared" si="0"/>
        <v>963.57</v>
      </c>
      <c r="D33" s="3">
        <v>67.15</v>
      </c>
      <c r="E33" s="3"/>
      <c r="F33" s="3">
        <f t="shared" si="1"/>
        <v>896.4200000000001</v>
      </c>
      <c r="G33" s="8">
        <v>671.73</v>
      </c>
      <c r="H33" s="8">
        <v>224.69</v>
      </c>
      <c r="I33" s="3">
        <v>8.81</v>
      </c>
      <c r="J33" s="5">
        <f t="shared" si="2"/>
        <v>7897.460200000001</v>
      </c>
      <c r="K33" s="3"/>
      <c r="L33" s="5">
        <f t="shared" si="3"/>
        <v>7897.460200000001</v>
      </c>
      <c r="M33" s="3">
        <v>1.42</v>
      </c>
      <c r="N33" s="5">
        <f t="shared" si="4"/>
        <v>953.8566</v>
      </c>
      <c r="O33" s="10"/>
      <c r="P33" s="5">
        <f t="shared" si="5"/>
        <v>953.8566</v>
      </c>
      <c r="Q33" s="5">
        <v>1.34</v>
      </c>
      <c r="R33" s="5">
        <f t="shared" si="13"/>
        <v>301.0846</v>
      </c>
      <c r="S33" s="12">
        <f t="shared" si="6"/>
        <v>9.68219</v>
      </c>
      <c r="T33" s="5">
        <f t="shared" si="7"/>
        <v>8679.3087598</v>
      </c>
      <c r="U33" s="5"/>
      <c r="V33" s="5">
        <f t="shared" si="8"/>
        <v>8679.3087598</v>
      </c>
      <c r="W33" s="5">
        <f t="shared" si="9"/>
        <v>1.5605799999999999</v>
      </c>
      <c r="X33" s="5">
        <f t="shared" si="10"/>
        <v>1048.2884033999999</v>
      </c>
      <c r="Y33" s="5"/>
      <c r="Z33" s="5">
        <f t="shared" si="11"/>
        <v>1048.2884033999999</v>
      </c>
      <c r="AA33" s="19">
        <v>2.08</v>
      </c>
      <c r="AB33" s="20">
        <v>1.4</v>
      </c>
    </row>
    <row r="34" spans="1:28" ht="15">
      <c r="A34" s="21"/>
      <c r="B34" s="32" t="s">
        <v>90</v>
      </c>
      <c r="C34" s="23">
        <f aca="true" t="shared" si="14" ref="C34:H34">SUM(C17:C33)</f>
        <v>12017.92</v>
      </c>
      <c r="D34" s="23">
        <f t="shared" si="14"/>
        <v>1233.84</v>
      </c>
      <c r="E34" s="23">
        <f t="shared" si="14"/>
        <v>47.7</v>
      </c>
      <c r="F34" s="23">
        <f t="shared" si="14"/>
        <v>10736.380000000001</v>
      </c>
      <c r="G34" s="23">
        <f t="shared" si="14"/>
        <v>8662.96</v>
      </c>
      <c r="H34" s="23">
        <f t="shared" si="14"/>
        <v>2073.42</v>
      </c>
      <c r="I34" s="24"/>
      <c r="J34" s="23">
        <f>SUM(J17:J33)</f>
        <v>94587.5078</v>
      </c>
      <c r="K34" s="23">
        <f>SUM(K17:K33)</f>
        <v>420.237</v>
      </c>
      <c r="L34" s="23">
        <f>SUM(L17:L33)</f>
        <v>95007.7448</v>
      </c>
      <c r="M34" s="24"/>
      <c r="N34" s="23">
        <f>SUM(N17:N33)</f>
        <v>12301.403199999997</v>
      </c>
      <c r="O34" s="23">
        <f>SUM(O17:O33)</f>
        <v>67.734</v>
      </c>
      <c r="P34" s="23">
        <f>SUM(P17:P33)</f>
        <v>12369.137199999997</v>
      </c>
      <c r="Q34" s="12"/>
      <c r="R34" s="23">
        <f>SUM(R17:R33)</f>
        <v>2778.3828000000003</v>
      </c>
      <c r="S34" s="12"/>
      <c r="T34" s="23">
        <f>SUM(T17:T33)</f>
        <v>103951.67107219998</v>
      </c>
      <c r="U34" s="23">
        <f>SUM(U17:U33)</f>
        <v>461.84046300000006</v>
      </c>
      <c r="V34" s="23">
        <f>SUM(V17:V33)</f>
        <v>104413.51153519998</v>
      </c>
      <c r="W34" s="12"/>
      <c r="X34" s="23">
        <f>SUM(X17:X33)</f>
        <v>13519.242116799998</v>
      </c>
      <c r="Y34" s="23">
        <f>SUM(Y17:Y33)</f>
        <v>74.439666</v>
      </c>
      <c r="Z34" s="23">
        <f>SUM(Z17:Z33)</f>
        <v>13593.6817828</v>
      </c>
      <c r="AA34" s="19"/>
      <c r="AB34" s="19"/>
    </row>
    <row r="35" spans="1:28" ht="15">
      <c r="A35" s="26"/>
      <c r="B35" s="29"/>
      <c r="C35" s="3"/>
      <c r="D35" s="3"/>
      <c r="E35" s="3"/>
      <c r="F35" s="3"/>
      <c r="G35" s="7"/>
      <c r="H35" s="7"/>
      <c r="I35" s="3"/>
      <c r="J35" s="5"/>
      <c r="K35" s="3"/>
      <c r="L35" s="5"/>
      <c r="M35" s="3"/>
      <c r="N35" s="5"/>
      <c r="O35" s="10"/>
      <c r="P35" s="5"/>
      <c r="Q35" s="5"/>
      <c r="R35" s="5"/>
      <c r="S35" s="12"/>
      <c r="T35" s="5"/>
      <c r="U35" s="5"/>
      <c r="V35" s="5"/>
      <c r="W35" s="5"/>
      <c r="X35" s="5"/>
      <c r="Y35" s="5"/>
      <c r="Z35" s="5"/>
      <c r="AA35" s="19"/>
      <c r="AB35" s="19"/>
    </row>
    <row r="36" spans="1:28" ht="15">
      <c r="A36" s="24">
        <v>21</v>
      </c>
      <c r="B36" s="34" t="s">
        <v>26</v>
      </c>
      <c r="C36" s="12">
        <f>F36+E36+D36</f>
        <v>294.8</v>
      </c>
      <c r="D36" s="12">
        <v>20.35</v>
      </c>
      <c r="E36" s="12">
        <v>0</v>
      </c>
      <c r="F36" s="24">
        <f>G36+H36</f>
        <v>274.45</v>
      </c>
      <c r="G36" s="28">
        <v>274.45</v>
      </c>
      <c r="H36" s="23">
        <v>0</v>
      </c>
      <c r="I36" s="24">
        <v>9.5</v>
      </c>
      <c r="J36" s="12">
        <f>F36*I36</f>
        <v>2607.275</v>
      </c>
      <c r="K36" s="12">
        <v>0</v>
      </c>
      <c r="L36" s="12">
        <f>J36+K36</f>
        <v>2607.275</v>
      </c>
      <c r="M36" s="12">
        <v>1.3</v>
      </c>
      <c r="N36" s="12">
        <f>G36*M36</f>
        <v>356.785</v>
      </c>
      <c r="O36" s="12">
        <v>0</v>
      </c>
      <c r="P36" s="12">
        <f>N36+O36</f>
        <v>356.785</v>
      </c>
      <c r="Q36" s="12">
        <v>1.34</v>
      </c>
      <c r="R36" s="12">
        <v>0</v>
      </c>
      <c r="S36" s="12">
        <f>I36*$S$6</f>
        <v>10.4405</v>
      </c>
      <c r="T36" s="12">
        <f>F36*S36</f>
        <v>2865.3952249999998</v>
      </c>
      <c r="U36" s="12">
        <v>0</v>
      </c>
      <c r="V36" s="12">
        <f>T36+U36</f>
        <v>2865.3952249999998</v>
      </c>
      <c r="W36" s="12">
        <f>M36*$W$6</f>
        <v>1.4287</v>
      </c>
      <c r="X36" s="12">
        <f>G36*W36</f>
        <v>392.106715</v>
      </c>
      <c r="Y36" s="12">
        <v>0</v>
      </c>
      <c r="Z36" s="12">
        <f>X36+Y36</f>
        <v>392.106715</v>
      </c>
      <c r="AA36" s="19"/>
      <c r="AB36" s="20">
        <v>1.4</v>
      </c>
    </row>
    <row r="37" spans="1:28" ht="15">
      <c r="A37" s="26"/>
      <c r="B37" s="29"/>
      <c r="C37" s="3"/>
      <c r="D37" s="3"/>
      <c r="E37" s="3"/>
      <c r="F37" s="3"/>
      <c r="G37" s="7"/>
      <c r="H37" s="7"/>
      <c r="I37" s="3"/>
      <c r="J37" s="5"/>
      <c r="K37" s="3"/>
      <c r="L37" s="5"/>
      <c r="M37" s="3"/>
      <c r="N37" s="5"/>
      <c r="O37" s="10"/>
      <c r="P37" s="5"/>
      <c r="Q37" s="5"/>
      <c r="R37" s="5"/>
      <c r="S37" s="12"/>
      <c r="T37" s="5"/>
      <c r="U37" s="5"/>
      <c r="V37" s="5"/>
      <c r="W37" s="5"/>
      <c r="X37" s="5"/>
      <c r="Y37" s="5"/>
      <c r="Z37" s="5"/>
      <c r="AA37" s="19"/>
      <c r="AB37" s="19"/>
    </row>
    <row r="38" spans="1:28" ht="15">
      <c r="A38" s="26">
        <v>22</v>
      </c>
      <c r="B38" s="29" t="s">
        <v>22</v>
      </c>
      <c r="C38" s="3">
        <f>F38+E38+D38</f>
        <v>779.46</v>
      </c>
      <c r="D38" s="3">
        <v>62.76</v>
      </c>
      <c r="E38" s="3"/>
      <c r="F38" s="3">
        <f>G38+H38</f>
        <v>716.7</v>
      </c>
      <c r="G38" s="7">
        <v>654.88</v>
      </c>
      <c r="H38" s="7">
        <v>61.82</v>
      </c>
      <c r="I38" s="3">
        <v>9.65</v>
      </c>
      <c r="J38" s="5">
        <f>F38*I38</f>
        <v>6916.155000000001</v>
      </c>
      <c r="K38" s="3"/>
      <c r="L38" s="5">
        <f>J38+K38</f>
        <v>6916.155000000001</v>
      </c>
      <c r="M38" s="3">
        <v>1.42</v>
      </c>
      <c r="N38" s="5">
        <f>G38*M38</f>
        <v>929.9295999999999</v>
      </c>
      <c r="O38" s="10"/>
      <c r="P38" s="5">
        <f>N38+O38</f>
        <v>929.9295999999999</v>
      </c>
      <c r="Q38" s="5">
        <v>1.34</v>
      </c>
      <c r="R38" s="5">
        <f>H38*Q38</f>
        <v>82.8388</v>
      </c>
      <c r="S38" s="12">
        <f>I38*$S$6</f>
        <v>10.60535</v>
      </c>
      <c r="T38" s="5">
        <f>F38*S38</f>
        <v>7600.854345000001</v>
      </c>
      <c r="U38" s="5"/>
      <c r="V38" s="5">
        <f>T38+U38</f>
        <v>7600.854345000001</v>
      </c>
      <c r="W38" s="5">
        <f>M38*$W$6</f>
        <v>1.5605799999999999</v>
      </c>
      <c r="X38" s="5">
        <f>G38*W38</f>
        <v>1021.9926303999999</v>
      </c>
      <c r="Y38" s="5"/>
      <c r="Z38" s="5">
        <f>X38+Y38</f>
        <v>1021.9926303999999</v>
      </c>
      <c r="AA38" s="19">
        <v>2.08</v>
      </c>
      <c r="AB38" s="20">
        <v>1.4</v>
      </c>
    </row>
    <row r="39" spans="1:28" ht="15">
      <c r="A39" s="26">
        <v>23</v>
      </c>
      <c r="B39" s="29" t="s">
        <v>24</v>
      </c>
      <c r="C39" s="3">
        <f>F39+E39+D39</f>
        <v>791.77</v>
      </c>
      <c r="D39" s="3">
        <v>81.99</v>
      </c>
      <c r="E39" s="3"/>
      <c r="F39" s="3">
        <f>G39+H39</f>
        <v>709.78</v>
      </c>
      <c r="G39" s="7">
        <v>481.4</v>
      </c>
      <c r="H39" s="7">
        <v>228.38</v>
      </c>
      <c r="I39" s="3">
        <v>9.65</v>
      </c>
      <c r="J39" s="5">
        <f>F39*I39</f>
        <v>6849.377</v>
      </c>
      <c r="K39" s="3"/>
      <c r="L39" s="5">
        <f>J39+K39</f>
        <v>6849.377</v>
      </c>
      <c r="M39" s="3">
        <v>1.42</v>
      </c>
      <c r="N39" s="5">
        <f>G39*M39</f>
        <v>683.588</v>
      </c>
      <c r="O39" s="10"/>
      <c r="P39" s="5">
        <f>N39+O39</f>
        <v>683.588</v>
      </c>
      <c r="Q39" s="5">
        <v>1.34</v>
      </c>
      <c r="R39" s="5">
        <f>H39*Q39</f>
        <v>306.0292</v>
      </c>
      <c r="S39" s="12">
        <f>I39*$S$6</f>
        <v>10.60535</v>
      </c>
      <c r="T39" s="5">
        <f>F39*S39</f>
        <v>7527.465322999999</v>
      </c>
      <c r="U39" s="5"/>
      <c r="V39" s="5">
        <f>T39+U39</f>
        <v>7527.465322999999</v>
      </c>
      <c r="W39" s="5">
        <f>M39*$W$6</f>
        <v>1.5605799999999999</v>
      </c>
      <c r="X39" s="5">
        <f>G39*W39</f>
        <v>751.2632119999998</v>
      </c>
      <c r="Y39" s="5"/>
      <c r="Z39" s="5">
        <f>X39+Y39</f>
        <v>751.2632119999998</v>
      </c>
      <c r="AA39" s="19">
        <v>2.08</v>
      </c>
      <c r="AB39" s="20">
        <v>1.4</v>
      </c>
    </row>
    <row r="40" spans="1:28" ht="15">
      <c r="A40" s="26"/>
      <c r="B40" s="32" t="s">
        <v>90</v>
      </c>
      <c r="C40" s="23">
        <f aca="true" t="shared" si="15" ref="C40:H40">SUM(C38:C39)</f>
        <v>1571.23</v>
      </c>
      <c r="D40" s="23">
        <f t="shared" si="15"/>
        <v>144.75</v>
      </c>
      <c r="E40" s="23">
        <f t="shared" si="15"/>
        <v>0</v>
      </c>
      <c r="F40" s="28">
        <f t="shared" si="15"/>
        <v>1426.48</v>
      </c>
      <c r="G40" s="28">
        <f t="shared" si="15"/>
        <v>1136.28</v>
      </c>
      <c r="H40" s="28">
        <f t="shared" si="15"/>
        <v>290.2</v>
      </c>
      <c r="I40" s="24"/>
      <c r="J40" s="12">
        <f>SUM(J38:J39)</f>
        <v>13765.532000000001</v>
      </c>
      <c r="K40" s="12">
        <f aca="true" t="shared" si="16" ref="K40:Z40">SUM(K38:K39)</f>
        <v>0</v>
      </c>
      <c r="L40" s="25">
        <f t="shared" si="16"/>
        <v>13765.532000000001</v>
      </c>
      <c r="M40" s="24"/>
      <c r="N40" s="12">
        <f t="shared" si="16"/>
        <v>1613.5176</v>
      </c>
      <c r="O40" s="12">
        <f t="shared" si="16"/>
        <v>0</v>
      </c>
      <c r="P40" s="12">
        <f t="shared" si="16"/>
        <v>1613.5176</v>
      </c>
      <c r="Q40" s="12"/>
      <c r="R40" s="12">
        <f t="shared" si="16"/>
        <v>388.868</v>
      </c>
      <c r="S40" s="12"/>
      <c r="T40" s="12">
        <f t="shared" si="16"/>
        <v>15128.319668</v>
      </c>
      <c r="U40" s="12">
        <f t="shared" si="16"/>
        <v>0</v>
      </c>
      <c r="V40" s="12">
        <f t="shared" si="16"/>
        <v>15128.319668</v>
      </c>
      <c r="W40" s="12"/>
      <c r="X40" s="12">
        <f t="shared" si="16"/>
        <v>1773.2558424</v>
      </c>
      <c r="Y40" s="12">
        <f t="shared" si="16"/>
        <v>0</v>
      </c>
      <c r="Z40" s="12">
        <f t="shared" si="16"/>
        <v>1773.2558424</v>
      </c>
      <c r="AA40" s="19"/>
      <c r="AB40" s="20"/>
    </row>
    <row r="41" spans="1:28" ht="15">
      <c r="A41" s="26"/>
      <c r="B41" s="32"/>
      <c r="C41" s="23"/>
      <c r="D41" s="23"/>
      <c r="E41" s="23"/>
      <c r="F41" s="28"/>
      <c r="G41" s="28"/>
      <c r="H41" s="28"/>
      <c r="I41" s="24"/>
      <c r="J41" s="12"/>
      <c r="K41" s="12"/>
      <c r="L41" s="25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9"/>
      <c r="AB41" s="19"/>
    </row>
    <row r="42" spans="1:28" ht="15">
      <c r="A42" s="21">
        <v>24</v>
      </c>
      <c r="B42" s="35" t="s">
        <v>48</v>
      </c>
      <c r="C42" s="12">
        <f>F42+E42+D42</f>
        <v>1918.73</v>
      </c>
      <c r="D42" s="12">
        <v>154.94</v>
      </c>
      <c r="E42" s="12">
        <v>0</v>
      </c>
      <c r="F42" s="24">
        <f>G42+H42</f>
        <v>1763.79</v>
      </c>
      <c r="G42" s="28">
        <v>1723.44</v>
      </c>
      <c r="H42" s="28">
        <v>40.35</v>
      </c>
      <c r="I42" s="24">
        <v>9.75</v>
      </c>
      <c r="J42" s="12">
        <f>F42*I42</f>
        <v>17196.9525</v>
      </c>
      <c r="K42" s="12">
        <v>0</v>
      </c>
      <c r="L42" s="12">
        <f>J42+K42</f>
        <v>17196.9525</v>
      </c>
      <c r="M42" s="24">
        <v>1.42</v>
      </c>
      <c r="N42" s="12">
        <f>G42*M42</f>
        <v>2447.2848</v>
      </c>
      <c r="O42" s="12">
        <v>0</v>
      </c>
      <c r="P42" s="12">
        <f>N42+O42</f>
        <v>2447.2848</v>
      </c>
      <c r="Q42" s="12">
        <v>1.34</v>
      </c>
      <c r="R42" s="12">
        <f>H42*Q42</f>
        <v>54.069</v>
      </c>
      <c r="S42" s="12">
        <f>I42*$S$6</f>
        <v>10.71525</v>
      </c>
      <c r="T42" s="12">
        <f>F42*S42</f>
        <v>18899.450797499998</v>
      </c>
      <c r="U42" s="12">
        <v>0</v>
      </c>
      <c r="V42" s="12">
        <f>T42+U42</f>
        <v>18899.450797499998</v>
      </c>
      <c r="W42" s="12">
        <f>M42*$W$6</f>
        <v>1.5605799999999999</v>
      </c>
      <c r="X42" s="12">
        <f>G42*W42</f>
        <v>2689.5659951999996</v>
      </c>
      <c r="Y42" s="12">
        <v>0</v>
      </c>
      <c r="Z42" s="12">
        <f>X42+Y42</f>
        <v>2689.5659951999996</v>
      </c>
      <c r="AA42" s="19">
        <v>2.08</v>
      </c>
      <c r="AB42" s="20">
        <v>1.4</v>
      </c>
    </row>
    <row r="43" spans="1:28" ht="15">
      <c r="A43" s="26"/>
      <c r="B43" s="32"/>
      <c r="C43" s="23"/>
      <c r="D43" s="23"/>
      <c r="E43" s="23"/>
      <c r="F43" s="28"/>
      <c r="G43" s="28"/>
      <c r="H43" s="28"/>
      <c r="I43" s="24"/>
      <c r="J43" s="12"/>
      <c r="K43" s="12"/>
      <c r="L43" s="25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9"/>
      <c r="AB43" s="19"/>
    </row>
    <row r="44" spans="1:28" ht="15">
      <c r="A44" s="24">
        <v>25</v>
      </c>
      <c r="B44" s="32" t="s">
        <v>46</v>
      </c>
      <c r="C44" s="12">
        <f>F44+E44+D44</f>
        <v>6578.64</v>
      </c>
      <c r="D44" s="22">
        <v>529.76</v>
      </c>
      <c r="E44" s="22">
        <v>12.39</v>
      </c>
      <c r="F44" s="24">
        <f>G44+H44</f>
        <v>6036.49</v>
      </c>
      <c r="G44" s="28">
        <v>5838.05</v>
      </c>
      <c r="H44" s="28">
        <v>198.44</v>
      </c>
      <c r="I44" s="24">
        <v>10.12</v>
      </c>
      <c r="J44" s="12">
        <f>F44*I44</f>
        <v>61089.27879999999</v>
      </c>
      <c r="K44" s="12">
        <f>E44*I44</f>
        <v>125.3868</v>
      </c>
      <c r="L44" s="12">
        <f>J44+K44</f>
        <v>61214.66559999999</v>
      </c>
      <c r="M44" s="24">
        <v>1.42</v>
      </c>
      <c r="N44" s="12">
        <f>G44*M44</f>
        <v>8290.030999999999</v>
      </c>
      <c r="O44" s="25">
        <f>E44*M44</f>
        <v>17.5938</v>
      </c>
      <c r="P44" s="12">
        <f>N44+O44</f>
        <v>8307.6248</v>
      </c>
      <c r="Q44" s="12">
        <v>1.34</v>
      </c>
      <c r="R44" s="12">
        <f>H44*Q44</f>
        <v>265.9096</v>
      </c>
      <c r="S44" s="12">
        <f>I44*1.08</f>
        <v>10.9296</v>
      </c>
      <c r="T44" s="12">
        <f>F44*S44</f>
        <v>65976.42110400001</v>
      </c>
      <c r="U44" s="12">
        <f>E44*S44</f>
        <v>135.41774400000003</v>
      </c>
      <c r="V44" s="12">
        <f>T44+U44</f>
        <v>66111.83884800001</v>
      </c>
      <c r="W44" s="12">
        <f>M44*$W$6</f>
        <v>1.5605799999999999</v>
      </c>
      <c r="X44" s="12">
        <f>G44*W44</f>
        <v>9110.744069</v>
      </c>
      <c r="Y44" s="12">
        <f>E44*W44</f>
        <v>19.335586199999998</v>
      </c>
      <c r="Z44" s="12">
        <f>X44+Y44</f>
        <v>9130.079655200001</v>
      </c>
      <c r="AA44" s="19">
        <v>2.08</v>
      </c>
      <c r="AB44" s="20">
        <v>1.4</v>
      </c>
    </row>
    <row r="45" spans="1:28" ht="15">
      <c r="A45" s="26"/>
      <c r="B45" s="32"/>
      <c r="C45" s="23"/>
      <c r="D45" s="23"/>
      <c r="E45" s="23"/>
      <c r="F45" s="28"/>
      <c r="G45" s="28"/>
      <c r="H45" s="28"/>
      <c r="I45" s="24"/>
      <c r="J45" s="12"/>
      <c r="K45" s="12"/>
      <c r="L45" s="25"/>
      <c r="M45" s="24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9"/>
      <c r="AB45" s="19"/>
    </row>
    <row r="46" spans="1:28" ht="15">
      <c r="A46" s="21">
        <v>26</v>
      </c>
      <c r="B46" s="35" t="s">
        <v>58</v>
      </c>
      <c r="C46" s="24">
        <f>F46+E46+D46</f>
        <v>4345.7</v>
      </c>
      <c r="D46" s="22">
        <v>407.9</v>
      </c>
      <c r="E46" s="22">
        <v>57.6</v>
      </c>
      <c r="F46" s="24">
        <f>G46+H46</f>
        <v>3880.2</v>
      </c>
      <c r="G46" s="23">
        <v>3880.2</v>
      </c>
      <c r="H46" s="23"/>
      <c r="I46" s="24">
        <v>11.11</v>
      </c>
      <c r="J46" s="12">
        <f>F46*I46</f>
        <v>43109.022</v>
      </c>
      <c r="K46" s="12">
        <f>E46*I46</f>
        <v>639.936</v>
      </c>
      <c r="L46" s="12">
        <f>J46+K46</f>
        <v>43748.958</v>
      </c>
      <c r="M46" s="24">
        <v>1.42</v>
      </c>
      <c r="N46" s="12">
        <f>G46*M46</f>
        <v>5509.883999999999</v>
      </c>
      <c r="O46" s="25">
        <f>E46*M46</f>
        <v>81.792</v>
      </c>
      <c r="P46" s="12">
        <f>N46+O46</f>
        <v>5591.6759999999995</v>
      </c>
      <c r="Q46" s="12">
        <v>1.34</v>
      </c>
      <c r="R46" s="12"/>
      <c r="S46" s="12">
        <v>11.11</v>
      </c>
      <c r="T46" s="5">
        <f>F46*S46</f>
        <v>43109.022</v>
      </c>
      <c r="U46" s="5">
        <f>E46*S46</f>
        <v>639.936</v>
      </c>
      <c r="V46" s="5">
        <f>T46+U46</f>
        <v>43748.958</v>
      </c>
      <c r="W46" s="5">
        <f>M46*$W$6</f>
        <v>1.5605799999999999</v>
      </c>
      <c r="X46" s="5">
        <f>G46*W46</f>
        <v>6055.362515999999</v>
      </c>
      <c r="Y46" s="5">
        <f>E46*W46</f>
        <v>89.88940799999999</v>
      </c>
      <c r="Z46" s="5">
        <f>X46+Y46</f>
        <v>6145.251923999999</v>
      </c>
      <c r="AA46" s="19">
        <v>2.08</v>
      </c>
      <c r="AB46" s="20">
        <v>1.4</v>
      </c>
    </row>
    <row r="47" spans="1:28" ht="15">
      <c r="A47" s="26"/>
      <c r="B47" s="32"/>
      <c r="C47" s="23"/>
      <c r="D47" s="23"/>
      <c r="E47" s="23"/>
      <c r="F47" s="28"/>
      <c r="G47" s="28"/>
      <c r="H47" s="28"/>
      <c r="I47" s="24"/>
      <c r="J47" s="12"/>
      <c r="K47" s="12"/>
      <c r="L47" s="25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9"/>
      <c r="AB47" s="19"/>
    </row>
    <row r="48" spans="1:28" ht="15">
      <c r="A48" s="26">
        <v>27</v>
      </c>
      <c r="B48" s="29" t="s">
        <v>23</v>
      </c>
      <c r="C48" s="3">
        <f>F48+E48+D48</f>
        <v>3951.6000000000004</v>
      </c>
      <c r="D48" s="3">
        <v>486.25</v>
      </c>
      <c r="E48" s="3"/>
      <c r="F48" s="3">
        <f>G48+H48</f>
        <v>3465.3500000000004</v>
      </c>
      <c r="G48" s="7">
        <v>3212.32</v>
      </c>
      <c r="H48" s="7">
        <v>253.03</v>
      </c>
      <c r="I48" s="3">
        <v>10.35</v>
      </c>
      <c r="J48" s="5">
        <f>F48*I48</f>
        <v>35866.372500000005</v>
      </c>
      <c r="K48" s="3"/>
      <c r="L48" s="5">
        <f>J48+K48</f>
        <v>35866.372500000005</v>
      </c>
      <c r="M48" s="3">
        <v>1.42</v>
      </c>
      <c r="N48" s="5">
        <f>G48*M48</f>
        <v>4561.4944</v>
      </c>
      <c r="O48" s="10"/>
      <c r="P48" s="5">
        <f>N48+O48</f>
        <v>4561.4944</v>
      </c>
      <c r="Q48" s="5">
        <v>1.34</v>
      </c>
      <c r="R48" s="5">
        <f>H48*Q48</f>
        <v>339.0602</v>
      </c>
      <c r="S48" s="12">
        <f>I48*1.08</f>
        <v>11.178</v>
      </c>
      <c r="T48" s="5">
        <f>F48*S48</f>
        <v>38735.68230000001</v>
      </c>
      <c r="U48" s="5"/>
      <c r="V48" s="5">
        <f>T48+U48</f>
        <v>38735.68230000001</v>
      </c>
      <c r="W48" s="5">
        <f>M48*$W$6</f>
        <v>1.5605799999999999</v>
      </c>
      <c r="X48" s="5">
        <f>G48*W48</f>
        <v>5013.0823456</v>
      </c>
      <c r="Y48" s="5"/>
      <c r="Z48" s="5">
        <f>X48+Y48</f>
        <v>5013.0823456</v>
      </c>
      <c r="AA48" s="19">
        <v>2.08</v>
      </c>
      <c r="AB48" s="20">
        <v>1.4</v>
      </c>
    </row>
    <row r="49" spans="1:28" ht="15">
      <c r="A49" s="26">
        <v>28</v>
      </c>
      <c r="B49" s="29" t="s">
        <v>25</v>
      </c>
      <c r="C49" s="3">
        <f>F49+E49+D49</f>
        <v>3955.63</v>
      </c>
      <c r="D49" s="3">
        <v>481.6</v>
      </c>
      <c r="E49" s="3"/>
      <c r="F49" s="3">
        <f>G49+H49</f>
        <v>3474.03</v>
      </c>
      <c r="G49" s="7">
        <v>3362.86</v>
      </c>
      <c r="H49" s="7">
        <v>111.17</v>
      </c>
      <c r="I49" s="3">
        <v>10.35</v>
      </c>
      <c r="J49" s="5">
        <f>F49*I49</f>
        <v>35956.2105</v>
      </c>
      <c r="K49" s="3"/>
      <c r="L49" s="5">
        <f>J49+K49</f>
        <v>35956.2105</v>
      </c>
      <c r="M49" s="3">
        <v>1.42</v>
      </c>
      <c r="N49" s="5">
        <f>G49*M49</f>
        <v>4775.2612</v>
      </c>
      <c r="O49" s="10"/>
      <c r="P49" s="5">
        <f>N49+O49</f>
        <v>4775.2612</v>
      </c>
      <c r="Q49" s="5">
        <v>1.34</v>
      </c>
      <c r="R49" s="5">
        <f>H49*Q49</f>
        <v>148.9678</v>
      </c>
      <c r="S49" s="12">
        <f>I49*1.08</f>
        <v>11.178</v>
      </c>
      <c r="T49" s="5">
        <f>F49*S49</f>
        <v>38832.70734000001</v>
      </c>
      <c r="U49" s="5"/>
      <c r="V49" s="5">
        <f>T49+U49</f>
        <v>38832.70734000001</v>
      </c>
      <c r="W49" s="5">
        <f>M49*$W$6</f>
        <v>1.5605799999999999</v>
      </c>
      <c r="X49" s="5">
        <f>G49*W49</f>
        <v>5248.0120588</v>
      </c>
      <c r="Y49" s="5"/>
      <c r="Z49" s="5">
        <f>X49+Y49</f>
        <v>5248.0120588</v>
      </c>
      <c r="AA49" s="19">
        <v>2.08</v>
      </c>
      <c r="AB49" s="20">
        <v>1.4</v>
      </c>
    </row>
    <row r="50" spans="1:28" ht="15">
      <c r="A50" s="21"/>
      <c r="B50" s="32" t="s">
        <v>90</v>
      </c>
      <c r="C50" s="23">
        <f aca="true" t="shared" si="17" ref="C50:H50">SUM(C48:C49)</f>
        <v>7907.2300000000005</v>
      </c>
      <c r="D50" s="23">
        <f t="shared" si="17"/>
        <v>967.85</v>
      </c>
      <c r="E50" s="23">
        <f t="shared" si="17"/>
        <v>0</v>
      </c>
      <c r="F50" s="23">
        <f t="shared" si="17"/>
        <v>6939.380000000001</v>
      </c>
      <c r="G50" s="23">
        <f t="shared" si="17"/>
        <v>6575.18</v>
      </c>
      <c r="H50" s="23">
        <f t="shared" si="17"/>
        <v>364.2</v>
      </c>
      <c r="I50" s="24"/>
      <c r="J50" s="23">
        <f>SUM(J48:J49)</f>
        <v>71822.58300000001</v>
      </c>
      <c r="K50" s="23">
        <f>SUM(K48:K49)</f>
        <v>0</v>
      </c>
      <c r="L50" s="23">
        <f>SUM(L48:L49)</f>
        <v>71822.58300000001</v>
      </c>
      <c r="M50" s="24"/>
      <c r="N50" s="23">
        <f>SUM(N48:N49)</f>
        <v>9336.7556</v>
      </c>
      <c r="O50" s="23">
        <f>SUM(O48:O49)</f>
        <v>0</v>
      </c>
      <c r="P50" s="23">
        <f>SUM(P48:P49)</f>
        <v>9336.7556</v>
      </c>
      <c r="Q50" s="12"/>
      <c r="R50" s="23">
        <f>SUM(R48:R49)</f>
        <v>488.028</v>
      </c>
      <c r="S50" s="12"/>
      <c r="T50" s="23">
        <f>SUM(T48:T49)</f>
        <v>77568.38964000001</v>
      </c>
      <c r="U50" s="23">
        <f>SUM(U48:U49)</f>
        <v>0</v>
      </c>
      <c r="V50" s="23">
        <f>SUM(V48:V49)</f>
        <v>77568.38964000001</v>
      </c>
      <c r="W50" s="12"/>
      <c r="X50" s="23">
        <f>SUM(X48:X49)</f>
        <v>10261.094404399999</v>
      </c>
      <c r="Y50" s="23">
        <f>SUM(Y48:Y49)</f>
        <v>0</v>
      </c>
      <c r="Z50" s="23">
        <f>SUM(Z48:Z49)</f>
        <v>10261.094404399999</v>
      </c>
      <c r="AA50" s="19"/>
      <c r="AB50" s="19"/>
    </row>
    <row r="51" spans="1:28" ht="15">
      <c r="A51" s="18"/>
      <c r="B51" s="18"/>
      <c r="C51" s="3"/>
      <c r="D51" s="3"/>
      <c r="E51" s="3"/>
      <c r="F51" s="3"/>
      <c r="G51" s="3"/>
      <c r="H51" s="3"/>
      <c r="I51" s="3"/>
      <c r="J51" s="5"/>
      <c r="K51" s="3"/>
      <c r="L51" s="3"/>
      <c r="M51" s="3"/>
      <c r="N51" s="3"/>
      <c r="O51" s="3"/>
      <c r="P51" s="3"/>
      <c r="Q51" s="3"/>
      <c r="R51" s="3"/>
      <c r="S51" s="24"/>
      <c r="T51" s="3"/>
      <c r="U51" s="3"/>
      <c r="V51" s="3"/>
      <c r="W51" s="3"/>
      <c r="X51" s="3"/>
      <c r="Y51" s="3"/>
      <c r="Z51" s="3"/>
      <c r="AA51" s="19"/>
      <c r="AB51" s="19"/>
    </row>
    <row r="52" spans="1:28" ht="15">
      <c r="A52" s="26">
        <f>A49+1</f>
        <v>29</v>
      </c>
      <c r="B52" s="29" t="s">
        <v>27</v>
      </c>
      <c r="C52" s="3">
        <f aca="true" t="shared" si="18" ref="C52:C60">F52+E52+D52</f>
        <v>1945.1</v>
      </c>
      <c r="D52" s="3">
        <v>144.19</v>
      </c>
      <c r="E52" s="3"/>
      <c r="F52" s="3">
        <f aca="true" t="shared" si="19" ref="F52:F60">G52+H52</f>
        <v>1800.9099999999999</v>
      </c>
      <c r="G52" s="7">
        <v>1608.11</v>
      </c>
      <c r="H52" s="7">
        <v>192.8</v>
      </c>
      <c r="I52" s="3">
        <v>10.36</v>
      </c>
      <c r="J52" s="5">
        <f aca="true" t="shared" si="20" ref="J52:J60">F52*I52</f>
        <v>18657.4276</v>
      </c>
      <c r="K52" s="3"/>
      <c r="L52" s="5">
        <f aca="true" t="shared" si="21" ref="L52:L60">J52+K52</f>
        <v>18657.4276</v>
      </c>
      <c r="M52" s="3">
        <v>1.42</v>
      </c>
      <c r="N52" s="5">
        <f aca="true" t="shared" si="22" ref="N52:N60">G52*M52</f>
        <v>2283.5161999999996</v>
      </c>
      <c r="O52" s="10"/>
      <c r="P52" s="5">
        <f aca="true" t="shared" si="23" ref="P52:P60">N52+O52</f>
        <v>2283.5161999999996</v>
      </c>
      <c r="Q52" s="5">
        <v>1.34</v>
      </c>
      <c r="R52" s="5">
        <f>H52*Q52</f>
        <v>258.35200000000003</v>
      </c>
      <c r="S52" s="12">
        <f aca="true" t="shared" si="24" ref="S52:S60">I52*1.084</f>
        <v>11.23024</v>
      </c>
      <c r="T52" s="5">
        <f aca="true" t="shared" si="25" ref="T52:T60">F52*S52</f>
        <v>20224.651518399998</v>
      </c>
      <c r="U52" s="5"/>
      <c r="V52" s="5">
        <f aca="true" t="shared" si="26" ref="V52:V60">T52+U52</f>
        <v>20224.651518399998</v>
      </c>
      <c r="W52" s="5">
        <f aca="true" t="shared" si="27" ref="W52:W60">M52*$W$6</f>
        <v>1.5605799999999999</v>
      </c>
      <c r="X52" s="5">
        <f aca="true" t="shared" si="28" ref="X52:X60">G52*W52</f>
        <v>2509.5843038</v>
      </c>
      <c r="Y52" s="5"/>
      <c r="Z52" s="5">
        <f aca="true" t="shared" si="29" ref="Z52:Z60">X52+Y52</f>
        <v>2509.5843038</v>
      </c>
      <c r="AA52" s="19">
        <v>2.08</v>
      </c>
      <c r="AB52" s="20">
        <v>1.4</v>
      </c>
    </row>
    <row r="53" spans="1:28" ht="15">
      <c r="A53" s="26">
        <f aca="true" t="shared" si="30" ref="A53:A60">A52+1</f>
        <v>30</v>
      </c>
      <c r="B53" s="29" t="s">
        <v>28</v>
      </c>
      <c r="C53" s="3">
        <f t="shared" si="18"/>
        <v>2000.1</v>
      </c>
      <c r="D53" s="3">
        <v>143.63</v>
      </c>
      <c r="E53" s="3"/>
      <c r="F53" s="3">
        <f t="shared" si="19"/>
        <v>1856.47</v>
      </c>
      <c r="G53" s="7">
        <v>1577.67</v>
      </c>
      <c r="H53" s="7">
        <v>278.8</v>
      </c>
      <c r="I53" s="3">
        <v>10.36</v>
      </c>
      <c r="J53" s="5">
        <f t="shared" si="20"/>
        <v>19233.0292</v>
      </c>
      <c r="K53" s="3"/>
      <c r="L53" s="5">
        <f t="shared" si="21"/>
        <v>19233.0292</v>
      </c>
      <c r="M53" s="3">
        <v>1.42</v>
      </c>
      <c r="N53" s="5">
        <f t="shared" si="22"/>
        <v>2240.2914</v>
      </c>
      <c r="O53" s="10"/>
      <c r="P53" s="5">
        <f t="shared" si="23"/>
        <v>2240.2914</v>
      </c>
      <c r="Q53" s="5">
        <v>1.34</v>
      </c>
      <c r="R53" s="5">
        <f>H53*Q53</f>
        <v>373.59200000000004</v>
      </c>
      <c r="S53" s="12">
        <f t="shared" si="24"/>
        <v>11.23024</v>
      </c>
      <c r="T53" s="5">
        <f t="shared" si="25"/>
        <v>20848.6036528</v>
      </c>
      <c r="U53" s="5"/>
      <c r="V53" s="5">
        <f t="shared" si="26"/>
        <v>20848.6036528</v>
      </c>
      <c r="W53" s="5">
        <f t="shared" si="27"/>
        <v>1.5605799999999999</v>
      </c>
      <c r="X53" s="5">
        <f t="shared" si="28"/>
        <v>2462.0802486</v>
      </c>
      <c r="Y53" s="5"/>
      <c r="Z53" s="5">
        <f t="shared" si="29"/>
        <v>2462.0802486</v>
      </c>
      <c r="AA53" s="19">
        <v>2.08</v>
      </c>
      <c r="AB53" s="20">
        <v>1.4</v>
      </c>
    </row>
    <row r="54" spans="1:28" ht="15">
      <c r="A54" s="26">
        <f t="shared" si="30"/>
        <v>31</v>
      </c>
      <c r="B54" s="29" t="s">
        <v>29</v>
      </c>
      <c r="C54" s="3">
        <f t="shared" si="18"/>
        <v>1727.98</v>
      </c>
      <c r="D54" s="3">
        <v>138.5</v>
      </c>
      <c r="E54" s="3"/>
      <c r="F54" s="3">
        <f t="shared" si="19"/>
        <v>1589.48</v>
      </c>
      <c r="G54" s="7">
        <f>'[1]СТР'!$H$35</f>
        <v>1589.48</v>
      </c>
      <c r="H54" s="7"/>
      <c r="I54" s="3">
        <v>10.36</v>
      </c>
      <c r="J54" s="5">
        <f t="shared" si="20"/>
        <v>16467.0128</v>
      </c>
      <c r="K54" s="3"/>
      <c r="L54" s="5">
        <f t="shared" si="21"/>
        <v>16467.0128</v>
      </c>
      <c r="M54" s="3">
        <v>1.42</v>
      </c>
      <c r="N54" s="5">
        <f t="shared" si="22"/>
        <v>2257.0616</v>
      </c>
      <c r="O54" s="10"/>
      <c r="P54" s="5">
        <f t="shared" si="23"/>
        <v>2257.0616</v>
      </c>
      <c r="Q54" s="5">
        <v>1.34</v>
      </c>
      <c r="R54" s="5"/>
      <c r="S54" s="12">
        <f t="shared" si="24"/>
        <v>11.23024</v>
      </c>
      <c r="T54" s="5">
        <f t="shared" si="25"/>
        <v>17850.2418752</v>
      </c>
      <c r="U54" s="5"/>
      <c r="V54" s="5">
        <f t="shared" si="26"/>
        <v>17850.2418752</v>
      </c>
      <c r="W54" s="5">
        <f t="shared" si="27"/>
        <v>1.5605799999999999</v>
      </c>
      <c r="X54" s="5">
        <f t="shared" si="28"/>
        <v>2480.5106984</v>
      </c>
      <c r="Y54" s="5"/>
      <c r="Z54" s="5">
        <f t="shared" si="29"/>
        <v>2480.5106984</v>
      </c>
      <c r="AA54" s="19">
        <v>2.08</v>
      </c>
      <c r="AB54" s="20">
        <v>1.4</v>
      </c>
    </row>
    <row r="55" spans="1:28" ht="15">
      <c r="A55" s="26">
        <f t="shared" si="30"/>
        <v>32</v>
      </c>
      <c r="B55" s="29" t="s">
        <v>30</v>
      </c>
      <c r="C55" s="3">
        <f t="shared" si="18"/>
        <v>1878.76</v>
      </c>
      <c r="D55" s="3">
        <v>144.1</v>
      </c>
      <c r="E55" s="3"/>
      <c r="F55" s="3">
        <f t="shared" si="19"/>
        <v>1734.66</v>
      </c>
      <c r="G55" s="7">
        <v>1635.16</v>
      </c>
      <c r="H55" s="7">
        <v>99.5</v>
      </c>
      <c r="I55" s="3">
        <v>10.36</v>
      </c>
      <c r="J55" s="5">
        <f t="shared" si="20"/>
        <v>17971.0776</v>
      </c>
      <c r="K55" s="3"/>
      <c r="L55" s="5">
        <f t="shared" si="21"/>
        <v>17971.0776</v>
      </c>
      <c r="M55" s="3">
        <v>1.42</v>
      </c>
      <c r="N55" s="5">
        <f t="shared" si="22"/>
        <v>2321.9272</v>
      </c>
      <c r="O55" s="10"/>
      <c r="P55" s="5">
        <f t="shared" si="23"/>
        <v>2321.9272</v>
      </c>
      <c r="Q55" s="5">
        <v>1.34</v>
      </c>
      <c r="R55" s="5">
        <f aca="true" t="shared" si="31" ref="R55:R60">H55*Q55</f>
        <v>133.33</v>
      </c>
      <c r="S55" s="12">
        <f t="shared" si="24"/>
        <v>11.23024</v>
      </c>
      <c r="T55" s="5">
        <f t="shared" si="25"/>
        <v>19480.6481184</v>
      </c>
      <c r="U55" s="5"/>
      <c r="V55" s="5">
        <f t="shared" si="26"/>
        <v>19480.6481184</v>
      </c>
      <c r="W55" s="5">
        <f t="shared" si="27"/>
        <v>1.5605799999999999</v>
      </c>
      <c r="X55" s="5">
        <f t="shared" si="28"/>
        <v>2551.7979928</v>
      </c>
      <c r="Y55" s="5"/>
      <c r="Z55" s="5">
        <f t="shared" si="29"/>
        <v>2551.7979928</v>
      </c>
      <c r="AA55" s="19">
        <v>2.08</v>
      </c>
      <c r="AB55" s="20">
        <v>1.4</v>
      </c>
    </row>
    <row r="56" spans="1:28" ht="15">
      <c r="A56" s="26">
        <f t="shared" si="30"/>
        <v>33</v>
      </c>
      <c r="B56" s="29" t="s">
        <v>31</v>
      </c>
      <c r="C56" s="3">
        <f t="shared" si="18"/>
        <v>661.8</v>
      </c>
      <c r="D56" s="3">
        <v>74.8</v>
      </c>
      <c r="E56" s="3"/>
      <c r="F56" s="3">
        <f t="shared" si="19"/>
        <v>587</v>
      </c>
      <c r="G56" s="7">
        <v>526.4</v>
      </c>
      <c r="H56" s="7">
        <v>60.6</v>
      </c>
      <c r="I56" s="3">
        <v>10.36</v>
      </c>
      <c r="J56" s="5">
        <f t="shared" si="20"/>
        <v>6081.32</v>
      </c>
      <c r="K56" s="3"/>
      <c r="L56" s="5">
        <f t="shared" si="21"/>
        <v>6081.32</v>
      </c>
      <c r="M56" s="3">
        <v>1.42</v>
      </c>
      <c r="N56" s="5">
        <f t="shared" si="22"/>
        <v>747.4879999999999</v>
      </c>
      <c r="O56" s="10"/>
      <c r="P56" s="5">
        <f t="shared" si="23"/>
        <v>747.4879999999999</v>
      </c>
      <c r="Q56" s="5">
        <v>1.34</v>
      </c>
      <c r="R56" s="5">
        <f t="shared" si="31"/>
        <v>81.20400000000001</v>
      </c>
      <c r="S56" s="12">
        <f t="shared" si="24"/>
        <v>11.23024</v>
      </c>
      <c r="T56" s="5">
        <f t="shared" si="25"/>
        <v>6592.15088</v>
      </c>
      <c r="U56" s="5"/>
      <c r="V56" s="5">
        <f t="shared" si="26"/>
        <v>6592.15088</v>
      </c>
      <c r="W56" s="5">
        <f t="shared" si="27"/>
        <v>1.5605799999999999</v>
      </c>
      <c r="X56" s="5">
        <f t="shared" si="28"/>
        <v>821.4893119999999</v>
      </c>
      <c r="Y56" s="5"/>
      <c r="Z56" s="5">
        <f t="shared" si="29"/>
        <v>821.4893119999999</v>
      </c>
      <c r="AA56" s="19">
        <v>2.08</v>
      </c>
      <c r="AB56" s="20">
        <v>1.4</v>
      </c>
    </row>
    <row r="57" spans="1:28" ht="15">
      <c r="A57" s="26">
        <f t="shared" si="30"/>
        <v>34</v>
      </c>
      <c r="B57" s="29" t="s">
        <v>47</v>
      </c>
      <c r="C57" s="3">
        <f t="shared" si="18"/>
        <v>2059.19</v>
      </c>
      <c r="D57" s="5">
        <v>157.65</v>
      </c>
      <c r="E57" s="5">
        <v>116.5</v>
      </c>
      <c r="F57" s="3">
        <f t="shared" si="19"/>
        <v>1785.04</v>
      </c>
      <c r="G57" s="7">
        <v>1656.94</v>
      </c>
      <c r="H57" s="7">
        <v>128.1</v>
      </c>
      <c r="I57" s="3">
        <v>10.36</v>
      </c>
      <c r="J57" s="5">
        <f t="shared" si="20"/>
        <v>18493.0144</v>
      </c>
      <c r="K57" s="5">
        <f>E57*I57</f>
        <v>1206.9399999999998</v>
      </c>
      <c r="L57" s="5">
        <f t="shared" si="21"/>
        <v>19699.9544</v>
      </c>
      <c r="M57" s="3">
        <v>1.42</v>
      </c>
      <c r="N57" s="5">
        <f t="shared" si="22"/>
        <v>2352.8548</v>
      </c>
      <c r="O57" s="10">
        <f>E57*M57</f>
        <v>165.42999999999998</v>
      </c>
      <c r="P57" s="5">
        <f t="shared" si="23"/>
        <v>2518.2848</v>
      </c>
      <c r="Q57" s="5">
        <v>1.34</v>
      </c>
      <c r="R57" s="5">
        <f t="shared" si="31"/>
        <v>171.654</v>
      </c>
      <c r="S57" s="12">
        <f t="shared" si="24"/>
        <v>11.23024</v>
      </c>
      <c r="T57" s="5">
        <f t="shared" si="25"/>
        <v>20046.4276096</v>
      </c>
      <c r="U57" s="5">
        <f>E57*S57</f>
        <v>1308.32296</v>
      </c>
      <c r="V57" s="5">
        <f t="shared" si="26"/>
        <v>21354.7505696</v>
      </c>
      <c r="W57" s="5">
        <f t="shared" si="27"/>
        <v>1.5605799999999999</v>
      </c>
      <c r="X57" s="5">
        <f t="shared" si="28"/>
        <v>2585.7874251999997</v>
      </c>
      <c r="Y57" s="5">
        <f>E57*W57</f>
        <v>181.80756999999997</v>
      </c>
      <c r="Z57" s="5">
        <f t="shared" si="29"/>
        <v>2767.5949951999996</v>
      </c>
      <c r="AA57" s="19">
        <v>2.08</v>
      </c>
      <c r="AB57" s="20">
        <v>1.4</v>
      </c>
    </row>
    <row r="58" spans="1:28" ht="15">
      <c r="A58" s="26">
        <f t="shared" si="30"/>
        <v>35</v>
      </c>
      <c r="B58" s="29" t="s">
        <v>54</v>
      </c>
      <c r="C58" s="3">
        <f t="shared" si="18"/>
        <v>783.86</v>
      </c>
      <c r="D58" s="3">
        <v>58.54</v>
      </c>
      <c r="E58" s="3"/>
      <c r="F58" s="3">
        <f t="shared" si="19"/>
        <v>725.32</v>
      </c>
      <c r="G58" s="8">
        <v>508.99</v>
      </c>
      <c r="H58" s="8">
        <v>216.33</v>
      </c>
      <c r="I58" s="3">
        <v>10.36</v>
      </c>
      <c r="J58" s="5">
        <f t="shared" si="20"/>
        <v>7514.3152</v>
      </c>
      <c r="K58" s="3"/>
      <c r="L58" s="5">
        <f t="shared" si="21"/>
        <v>7514.3152</v>
      </c>
      <c r="M58" s="3">
        <v>1.42</v>
      </c>
      <c r="N58" s="5">
        <f t="shared" si="22"/>
        <v>722.7658</v>
      </c>
      <c r="O58" s="10"/>
      <c r="P58" s="5">
        <f t="shared" si="23"/>
        <v>722.7658</v>
      </c>
      <c r="Q58" s="5">
        <v>1.34</v>
      </c>
      <c r="R58" s="5">
        <f t="shared" si="31"/>
        <v>289.8822</v>
      </c>
      <c r="S58" s="12">
        <f t="shared" si="24"/>
        <v>11.23024</v>
      </c>
      <c r="T58" s="5">
        <f t="shared" si="25"/>
        <v>8145.517676800001</v>
      </c>
      <c r="U58" s="5"/>
      <c r="V58" s="5">
        <f t="shared" si="26"/>
        <v>8145.517676800001</v>
      </c>
      <c r="W58" s="5">
        <f t="shared" si="27"/>
        <v>1.5605799999999999</v>
      </c>
      <c r="X58" s="5">
        <f t="shared" si="28"/>
        <v>794.3196141999999</v>
      </c>
      <c r="Y58" s="5"/>
      <c r="Z58" s="5">
        <f t="shared" si="29"/>
        <v>794.3196141999999</v>
      </c>
      <c r="AA58" s="19">
        <v>2.08</v>
      </c>
      <c r="AB58" s="20">
        <v>1.4</v>
      </c>
    </row>
    <row r="59" spans="1:28" ht="15">
      <c r="A59" s="26">
        <f t="shared" si="30"/>
        <v>36</v>
      </c>
      <c r="B59" s="29" t="s">
        <v>55</v>
      </c>
      <c r="C59" s="3">
        <f t="shared" si="18"/>
        <v>995.23</v>
      </c>
      <c r="D59" s="9">
        <v>79.82</v>
      </c>
      <c r="E59" s="9">
        <v>85</v>
      </c>
      <c r="F59" s="3">
        <f t="shared" si="19"/>
        <v>830.4100000000001</v>
      </c>
      <c r="G59" s="8">
        <v>368.1</v>
      </c>
      <c r="H59" s="8">
        <v>462.31</v>
      </c>
      <c r="I59" s="3">
        <v>10.36</v>
      </c>
      <c r="J59" s="5">
        <f t="shared" si="20"/>
        <v>8603.0476</v>
      </c>
      <c r="K59" s="5">
        <f>E59*I59</f>
        <v>880.5999999999999</v>
      </c>
      <c r="L59" s="5">
        <f t="shared" si="21"/>
        <v>9483.6476</v>
      </c>
      <c r="M59" s="3">
        <v>1.42</v>
      </c>
      <c r="N59" s="5">
        <f t="shared" si="22"/>
        <v>522.702</v>
      </c>
      <c r="O59" s="10">
        <f>E59*M59</f>
        <v>120.69999999999999</v>
      </c>
      <c r="P59" s="5">
        <f t="shared" si="23"/>
        <v>643.402</v>
      </c>
      <c r="Q59" s="5">
        <v>1.34</v>
      </c>
      <c r="R59" s="5">
        <f t="shared" si="31"/>
        <v>619.4954</v>
      </c>
      <c r="S59" s="12">
        <f t="shared" si="24"/>
        <v>11.23024</v>
      </c>
      <c r="T59" s="5">
        <f t="shared" si="25"/>
        <v>9325.703598400001</v>
      </c>
      <c r="U59" s="5">
        <f>E59*S59</f>
        <v>954.5704000000001</v>
      </c>
      <c r="V59" s="5">
        <f t="shared" si="26"/>
        <v>10280.273998400002</v>
      </c>
      <c r="W59" s="5">
        <f t="shared" si="27"/>
        <v>1.5605799999999999</v>
      </c>
      <c r="X59" s="5">
        <f t="shared" si="28"/>
        <v>574.449498</v>
      </c>
      <c r="Y59" s="5">
        <f>E59*W59</f>
        <v>132.64929999999998</v>
      </c>
      <c r="Z59" s="5">
        <f t="shared" si="29"/>
        <v>707.098798</v>
      </c>
      <c r="AA59" s="19">
        <v>2.08</v>
      </c>
      <c r="AB59" s="20">
        <v>1.4</v>
      </c>
    </row>
    <row r="60" spans="1:28" ht="15">
      <c r="A60" s="26">
        <f t="shared" si="30"/>
        <v>37</v>
      </c>
      <c r="B60" s="29" t="s">
        <v>56</v>
      </c>
      <c r="C60" s="3">
        <f t="shared" si="18"/>
        <v>535</v>
      </c>
      <c r="D60" s="3">
        <v>46.78</v>
      </c>
      <c r="E60" s="3"/>
      <c r="F60" s="3">
        <f t="shared" si="19"/>
        <v>488.22</v>
      </c>
      <c r="G60" s="8">
        <v>323.92</v>
      </c>
      <c r="H60" s="8">
        <v>164.3</v>
      </c>
      <c r="I60" s="3">
        <v>10.36</v>
      </c>
      <c r="J60" s="5">
        <f t="shared" si="20"/>
        <v>5057.9592</v>
      </c>
      <c r="K60" s="3"/>
      <c r="L60" s="5">
        <f t="shared" si="21"/>
        <v>5057.9592</v>
      </c>
      <c r="M60" s="3">
        <v>1.42</v>
      </c>
      <c r="N60" s="5">
        <f t="shared" si="22"/>
        <v>459.9664</v>
      </c>
      <c r="O60" s="10"/>
      <c r="P60" s="5">
        <f t="shared" si="23"/>
        <v>459.9664</v>
      </c>
      <c r="Q60" s="5">
        <v>1.34</v>
      </c>
      <c r="R60" s="5">
        <f t="shared" si="31"/>
        <v>220.16200000000003</v>
      </c>
      <c r="S60" s="12">
        <f t="shared" si="24"/>
        <v>11.23024</v>
      </c>
      <c r="T60" s="5">
        <f t="shared" si="25"/>
        <v>5482.8277728</v>
      </c>
      <c r="U60" s="5"/>
      <c r="V60" s="5">
        <f t="shared" si="26"/>
        <v>5482.8277728</v>
      </c>
      <c r="W60" s="5">
        <f t="shared" si="27"/>
        <v>1.5605799999999999</v>
      </c>
      <c r="X60" s="5">
        <f t="shared" si="28"/>
        <v>505.5030736</v>
      </c>
      <c r="Y60" s="5"/>
      <c r="Z60" s="5">
        <f t="shared" si="29"/>
        <v>505.5030736</v>
      </c>
      <c r="AA60" s="19">
        <v>2.08</v>
      </c>
      <c r="AB60" s="20">
        <v>1.4</v>
      </c>
    </row>
    <row r="61" spans="1:28" ht="15">
      <c r="A61" s="21"/>
      <c r="B61" s="32" t="s">
        <v>90</v>
      </c>
      <c r="C61" s="28">
        <f aca="true" t="shared" si="32" ref="C61:H61">SUM(C52:C60)</f>
        <v>12587.02</v>
      </c>
      <c r="D61" s="28">
        <f t="shared" si="32"/>
        <v>988.0099999999998</v>
      </c>
      <c r="E61" s="28">
        <f t="shared" si="32"/>
        <v>201.5</v>
      </c>
      <c r="F61" s="28">
        <f t="shared" si="32"/>
        <v>11397.51</v>
      </c>
      <c r="G61" s="28">
        <f t="shared" si="32"/>
        <v>9794.77</v>
      </c>
      <c r="H61" s="28">
        <f t="shared" si="32"/>
        <v>1602.74</v>
      </c>
      <c r="I61" s="24"/>
      <c r="J61" s="23">
        <f>SUM(J52:J60)</f>
        <v>118078.20360000001</v>
      </c>
      <c r="K61" s="28">
        <f>SUM(K52:K60)</f>
        <v>2087.54</v>
      </c>
      <c r="L61" s="28">
        <f>SUM(L52:L60)</f>
        <v>120165.7436</v>
      </c>
      <c r="M61" s="24"/>
      <c r="N61" s="28">
        <f>SUM(N52:N60)</f>
        <v>13908.573399999996</v>
      </c>
      <c r="O61" s="28">
        <f>SUM(O52:O60)</f>
        <v>286.13</v>
      </c>
      <c r="P61" s="28">
        <f>SUM(P52:P60)</f>
        <v>14194.703399999997</v>
      </c>
      <c r="Q61" s="12"/>
      <c r="R61" s="23">
        <f>SUM(R52:R60)</f>
        <v>2147.6716</v>
      </c>
      <c r="S61" s="12"/>
      <c r="T61" s="23">
        <f>SUM(T52:T60)</f>
        <v>127996.77270239998</v>
      </c>
      <c r="U61" s="23">
        <f>SUM(U52:U60)</f>
        <v>2262.89336</v>
      </c>
      <c r="V61" s="23">
        <f>SUM(V52:V60)</f>
        <v>130259.66606239999</v>
      </c>
      <c r="W61" s="12"/>
      <c r="X61" s="23">
        <f>SUM(X52:X60)</f>
        <v>15285.5221666</v>
      </c>
      <c r="Y61" s="23">
        <f>SUM(Y52:Y60)</f>
        <v>314.45687</v>
      </c>
      <c r="Z61" s="23">
        <f>SUM(Z52:Z60)</f>
        <v>15599.979036599998</v>
      </c>
      <c r="AA61" s="19"/>
      <c r="AB61" s="19"/>
    </row>
    <row r="62" spans="1:28" ht="15">
      <c r="A62" s="21"/>
      <c r="B62" s="32"/>
      <c r="C62" s="28"/>
      <c r="D62" s="28"/>
      <c r="E62" s="28"/>
      <c r="F62" s="28"/>
      <c r="G62" s="28"/>
      <c r="H62" s="28"/>
      <c r="I62" s="24"/>
      <c r="J62" s="23"/>
      <c r="K62" s="28"/>
      <c r="L62" s="28"/>
      <c r="M62" s="24"/>
      <c r="N62" s="28"/>
      <c r="O62" s="28"/>
      <c r="P62" s="28"/>
      <c r="Q62" s="12"/>
      <c r="R62" s="23"/>
      <c r="S62" s="12"/>
      <c r="T62" s="23"/>
      <c r="U62" s="23"/>
      <c r="V62" s="23"/>
      <c r="W62" s="12"/>
      <c r="X62" s="23"/>
      <c r="Y62" s="23"/>
      <c r="Z62" s="23"/>
      <c r="AA62" s="19"/>
      <c r="AB62" s="19"/>
    </row>
    <row r="63" spans="1:28" ht="15">
      <c r="A63" s="26">
        <f>A60+1</f>
        <v>38</v>
      </c>
      <c r="B63" s="29" t="s">
        <v>32</v>
      </c>
      <c r="C63" s="3">
        <f>F63+E63+D63</f>
        <v>4057.8399999999997</v>
      </c>
      <c r="D63" s="9">
        <v>502.7</v>
      </c>
      <c r="E63" s="9">
        <v>63.2</v>
      </c>
      <c r="F63" s="3">
        <f>G63+H63</f>
        <v>3491.94</v>
      </c>
      <c r="G63" s="7">
        <v>3108.94</v>
      </c>
      <c r="H63" s="7">
        <v>383</v>
      </c>
      <c r="I63" s="3">
        <v>11.11</v>
      </c>
      <c r="J63" s="5">
        <f>F63*I63</f>
        <v>38795.4534</v>
      </c>
      <c r="K63" s="5">
        <f>E63*I63</f>
        <v>702.152</v>
      </c>
      <c r="L63" s="5">
        <f>J63+K63</f>
        <v>39497.6054</v>
      </c>
      <c r="M63" s="3">
        <v>1.42</v>
      </c>
      <c r="N63" s="5">
        <f>G63*M63</f>
        <v>4414.6948</v>
      </c>
      <c r="O63" s="10">
        <f>E63*M63</f>
        <v>89.744</v>
      </c>
      <c r="P63" s="5">
        <f>N63+O63</f>
        <v>4504.4388</v>
      </c>
      <c r="Q63" s="5">
        <v>1.34</v>
      </c>
      <c r="R63" s="5">
        <f>H63*Q63</f>
        <v>513.22</v>
      </c>
      <c r="S63" s="12">
        <f>I63*1.08</f>
        <v>11.998800000000001</v>
      </c>
      <c r="T63" s="5">
        <f>F63*S63</f>
        <v>41899.089672</v>
      </c>
      <c r="U63" s="5">
        <f>E63*S63</f>
        <v>758.3241600000001</v>
      </c>
      <c r="V63" s="5">
        <f>T63+U63</f>
        <v>42657.413832000006</v>
      </c>
      <c r="W63" s="5">
        <f>M63*$W$6</f>
        <v>1.5605799999999999</v>
      </c>
      <c r="X63" s="5">
        <f>G63*W63</f>
        <v>4851.749585199999</v>
      </c>
      <c r="Y63" s="5">
        <f>E63*W63</f>
        <v>98.62865599999999</v>
      </c>
      <c r="Z63" s="5">
        <f>X63+Y63</f>
        <v>4950.378241199999</v>
      </c>
      <c r="AA63" s="19">
        <v>2.08</v>
      </c>
      <c r="AB63" s="20">
        <v>1.4</v>
      </c>
    </row>
    <row r="64" spans="1:28" ht="15">
      <c r="A64" s="26">
        <f>A63+1</f>
        <v>39</v>
      </c>
      <c r="B64" s="29" t="s">
        <v>33</v>
      </c>
      <c r="C64" s="3">
        <f>F64+E64+D64</f>
        <v>3648.9</v>
      </c>
      <c r="D64" s="9">
        <v>422.4</v>
      </c>
      <c r="E64" s="9">
        <v>18.5</v>
      </c>
      <c r="F64" s="3">
        <f>G64+H64</f>
        <v>3208</v>
      </c>
      <c r="G64" s="7">
        <v>2908.7</v>
      </c>
      <c r="H64" s="7">
        <v>299.3</v>
      </c>
      <c r="I64" s="3">
        <v>11.11</v>
      </c>
      <c r="J64" s="5">
        <f>F64*I64</f>
        <v>35640.88</v>
      </c>
      <c r="K64" s="5">
        <f>E64*I64</f>
        <v>205.535</v>
      </c>
      <c r="L64" s="5">
        <f>J64+K64</f>
        <v>35846.415</v>
      </c>
      <c r="M64" s="3">
        <v>1.42</v>
      </c>
      <c r="N64" s="5">
        <f>G64*M64</f>
        <v>4130.353999999999</v>
      </c>
      <c r="O64" s="10">
        <f>E64*M64</f>
        <v>26.27</v>
      </c>
      <c r="P64" s="5">
        <f>N64+O64</f>
        <v>4156.624</v>
      </c>
      <c r="Q64" s="5">
        <v>1.34</v>
      </c>
      <c r="R64" s="5">
        <f>H64*Q64</f>
        <v>401.062</v>
      </c>
      <c r="S64" s="12">
        <f>I64*1.08</f>
        <v>11.998800000000001</v>
      </c>
      <c r="T64" s="5">
        <f>F64*S64</f>
        <v>38492.150400000006</v>
      </c>
      <c r="U64" s="5">
        <f>E64*S64</f>
        <v>221.97780000000003</v>
      </c>
      <c r="V64" s="5">
        <f>T64+U64</f>
        <v>38714.12820000001</v>
      </c>
      <c r="W64" s="5">
        <f>M64*$W$6</f>
        <v>1.5605799999999999</v>
      </c>
      <c r="X64" s="5">
        <f>G64*W64</f>
        <v>4539.259045999999</v>
      </c>
      <c r="Y64" s="5">
        <f>E64*W64</f>
        <v>28.87073</v>
      </c>
      <c r="Z64" s="5">
        <f>X64+Y64</f>
        <v>4568.129775999999</v>
      </c>
      <c r="AA64" s="19">
        <v>2.08</v>
      </c>
      <c r="AB64" s="20">
        <v>1.4</v>
      </c>
    </row>
    <row r="65" spans="1:28" ht="15">
      <c r="A65" s="26">
        <f>A64+1</f>
        <v>40</v>
      </c>
      <c r="B65" s="29" t="s">
        <v>34</v>
      </c>
      <c r="C65" s="3">
        <f>F65+E65+D65</f>
        <v>2955.1</v>
      </c>
      <c r="D65" s="3">
        <v>403</v>
      </c>
      <c r="E65" s="3"/>
      <c r="F65" s="3">
        <f>G65+H65</f>
        <v>2552.1</v>
      </c>
      <c r="G65" s="7">
        <v>2415.5</v>
      </c>
      <c r="H65" s="7">
        <v>136.6</v>
      </c>
      <c r="I65" s="3">
        <v>11.11</v>
      </c>
      <c r="J65" s="5">
        <f>F65*I65</f>
        <v>28353.831</v>
      </c>
      <c r="K65" s="3"/>
      <c r="L65" s="5">
        <f>J65+K65</f>
        <v>28353.831</v>
      </c>
      <c r="M65" s="3">
        <v>1.42</v>
      </c>
      <c r="N65" s="5">
        <f>G65*M65</f>
        <v>3430.0099999999998</v>
      </c>
      <c r="O65" s="10"/>
      <c r="P65" s="5">
        <f>N65+O65</f>
        <v>3430.0099999999998</v>
      </c>
      <c r="Q65" s="5">
        <v>1.34</v>
      </c>
      <c r="R65" s="5">
        <f>H65*Q65</f>
        <v>183.044</v>
      </c>
      <c r="S65" s="12">
        <f>I65*1.08</f>
        <v>11.998800000000001</v>
      </c>
      <c r="T65" s="5">
        <f>F65*S65</f>
        <v>30622.13748</v>
      </c>
      <c r="U65" s="5"/>
      <c r="V65" s="5">
        <f>T65+U65</f>
        <v>30622.13748</v>
      </c>
      <c r="W65" s="5">
        <f>M65*$W$6</f>
        <v>1.5605799999999999</v>
      </c>
      <c r="X65" s="5">
        <f>G65*W65</f>
        <v>3769.5809899999995</v>
      </c>
      <c r="Y65" s="5"/>
      <c r="Z65" s="5">
        <f>X65+Y65</f>
        <v>3769.5809899999995</v>
      </c>
      <c r="AA65" s="19">
        <v>2.08</v>
      </c>
      <c r="AB65" s="20">
        <v>1.4</v>
      </c>
    </row>
    <row r="66" spans="1:28" ht="15">
      <c r="A66" s="26">
        <f>A65+1</f>
        <v>41</v>
      </c>
      <c r="B66" s="29" t="s">
        <v>35</v>
      </c>
      <c r="C66" s="3">
        <f>F66+E66+D66</f>
        <v>3200.5899999999997</v>
      </c>
      <c r="D66" s="3">
        <v>579.1</v>
      </c>
      <c r="E66" s="3"/>
      <c r="F66" s="3">
        <f>G66+H66</f>
        <v>2621.49</v>
      </c>
      <c r="G66" s="7">
        <v>2154.74</v>
      </c>
      <c r="H66" s="7">
        <v>466.75</v>
      </c>
      <c r="I66" s="3">
        <v>11.11</v>
      </c>
      <c r="J66" s="5">
        <f>F66*I66</f>
        <v>29124.753899999996</v>
      </c>
      <c r="K66" s="3"/>
      <c r="L66" s="5">
        <f>J66+K66</f>
        <v>29124.753899999996</v>
      </c>
      <c r="M66" s="3">
        <v>1.42</v>
      </c>
      <c r="N66" s="5">
        <f>G66*M66</f>
        <v>3059.7307999999994</v>
      </c>
      <c r="O66" s="10"/>
      <c r="P66" s="5">
        <f>N66+O66</f>
        <v>3059.7307999999994</v>
      </c>
      <c r="Q66" s="5">
        <v>1.34</v>
      </c>
      <c r="R66" s="5">
        <f>H66*Q66</f>
        <v>625.445</v>
      </c>
      <c r="S66" s="12">
        <f>I66*1.08</f>
        <v>11.998800000000001</v>
      </c>
      <c r="T66" s="5">
        <f>F66*S66</f>
        <v>31454.734212</v>
      </c>
      <c r="U66" s="5"/>
      <c r="V66" s="5">
        <f>T66+U66</f>
        <v>31454.734212</v>
      </c>
      <c r="W66" s="5">
        <f>M66*$W$6</f>
        <v>1.5605799999999999</v>
      </c>
      <c r="X66" s="5">
        <f>G66*W66</f>
        <v>3362.6441491999994</v>
      </c>
      <c r="Y66" s="5"/>
      <c r="Z66" s="5">
        <f>X66+Y66</f>
        <v>3362.6441491999994</v>
      </c>
      <c r="AA66" s="19">
        <v>2.08</v>
      </c>
      <c r="AB66" s="20">
        <v>1.4</v>
      </c>
    </row>
    <row r="67" spans="1:28" ht="21.75" customHeight="1">
      <c r="A67" s="65"/>
      <c r="B67" s="64" t="s">
        <v>0</v>
      </c>
      <c r="C67" s="63" t="s">
        <v>95</v>
      </c>
      <c r="D67" s="63" t="s">
        <v>96</v>
      </c>
      <c r="E67" s="63"/>
      <c r="F67" s="63"/>
      <c r="G67" s="63"/>
      <c r="H67" s="63"/>
      <c r="I67" s="66" t="s">
        <v>85</v>
      </c>
      <c r="J67" s="67"/>
      <c r="K67" s="62"/>
      <c r="L67" s="27" t="s">
        <v>3</v>
      </c>
      <c r="M67" s="66" t="s">
        <v>4</v>
      </c>
      <c r="N67" s="67"/>
      <c r="O67" s="62"/>
      <c r="P67" s="27" t="s">
        <v>83</v>
      </c>
      <c r="Q67" s="27" t="s">
        <v>84</v>
      </c>
      <c r="R67" s="27" t="s">
        <v>92</v>
      </c>
      <c r="S67" s="51" t="s">
        <v>97</v>
      </c>
      <c r="T67" s="5"/>
      <c r="U67" s="5"/>
      <c r="V67" s="5"/>
      <c r="W67" s="5"/>
      <c r="X67" s="5"/>
      <c r="Y67" s="5"/>
      <c r="Z67" s="5"/>
      <c r="AA67" s="50" t="s">
        <v>100</v>
      </c>
      <c r="AB67" s="50" t="s">
        <v>101</v>
      </c>
    </row>
    <row r="68" spans="1:28" ht="15">
      <c r="A68" s="65"/>
      <c r="B68" s="64"/>
      <c r="C68" s="63"/>
      <c r="D68" s="63" t="s">
        <v>91</v>
      </c>
      <c r="E68" s="63" t="s">
        <v>94</v>
      </c>
      <c r="F68" s="63" t="s">
        <v>98</v>
      </c>
      <c r="G68" s="65" t="s">
        <v>96</v>
      </c>
      <c r="H68" s="65"/>
      <c r="I68" s="68"/>
      <c r="J68" s="69"/>
      <c r="K68" s="70"/>
      <c r="L68" s="27"/>
      <c r="M68" s="68"/>
      <c r="N68" s="69"/>
      <c r="O68" s="70"/>
      <c r="P68" s="27"/>
      <c r="Q68" s="27"/>
      <c r="R68" s="27"/>
      <c r="S68" s="52"/>
      <c r="T68" s="5"/>
      <c r="U68" s="5"/>
      <c r="V68" s="5"/>
      <c r="W68" s="5"/>
      <c r="X68" s="5"/>
      <c r="Y68" s="5"/>
      <c r="Z68" s="5"/>
      <c r="AA68" s="50"/>
      <c r="AB68" s="50"/>
    </row>
    <row r="69" spans="1:28" ht="57">
      <c r="A69" s="65"/>
      <c r="B69" s="64"/>
      <c r="C69" s="63"/>
      <c r="D69" s="63"/>
      <c r="E69" s="63"/>
      <c r="F69" s="63"/>
      <c r="G69" s="27" t="s">
        <v>1</v>
      </c>
      <c r="H69" s="27" t="s">
        <v>2</v>
      </c>
      <c r="I69" s="27"/>
      <c r="J69" s="27" t="s">
        <v>80</v>
      </c>
      <c r="K69" s="27" t="s">
        <v>81</v>
      </c>
      <c r="L69" s="27" t="s">
        <v>82</v>
      </c>
      <c r="M69" s="27"/>
      <c r="N69" s="27" t="s">
        <v>80</v>
      </c>
      <c r="O69" s="27" t="s">
        <v>81</v>
      </c>
      <c r="P69" s="27" t="s">
        <v>82</v>
      </c>
      <c r="Q69" s="27"/>
      <c r="R69" s="27"/>
      <c r="S69" s="53"/>
      <c r="T69" s="5"/>
      <c r="U69" s="5"/>
      <c r="V69" s="5"/>
      <c r="W69" s="5"/>
      <c r="X69" s="5"/>
      <c r="Y69" s="5"/>
      <c r="Z69" s="5"/>
      <c r="AA69" s="50"/>
      <c r="AB69" s="50"/>
    </row>
    <row r="70" spans="1:28" ht="15">
      <c r="A70" s="26">
        <f>A66+1</f>
        <v>42</v>
      </c>
      <c r="B70" s="29" t="s">
        <v>36</v>
      </c>
      <c r="C70" s="3">
        <f>F70+E70+D70</f>
        <v>1434.3</v>
      </c>
      <c r="D70" s="3">
        <v>111.7</v>
      </c>
      <c r="E70" s="3"/>
      <c r="F70" s="3">
        <f>G70+H70</f>
        <v>1322.6</v>
      </c>
      <c r="G70" s="7">
        <v>1217.6</v>
      </c>
      <c r="H70" s="7">
        <v>105</v>
      </c>
      <c r="I70" s="3">
        <v>11.11</v>
      </c>
      <c r="J70" s="5">
        <f>F70*I70</f>
        <v>14694.085999999998</v>
      </c>
      <c r="K70" s="3"/>
      <c r="L70" s="5">
        <f aca="true" t="shared" si="33" ref="L70:L75">J70+K70</f>
        <v>14694.085999999998</v>
      </c>
      <c r="M70" s="3">
        <v>1.42</v>
      </c>
      <c r="N70" s="5">
        <f>G70*M70</f>
        <v>1728.9919999999997</v>
      </c>
      <c r="O70" s="10"/>
      <c r="P70" s="5">
        <f aca="true" t="shared" si="34" ref="P70:P75">N70+O70</f>
        <v>1728.9919999999997</v>
      </c>
      <c r="Q70" s="5">
        <v>1.34</v>
      </c>
      <c r="R70" s="5">
        <f aca="true" t="shared" si="35" ref="R70:R77">H70*Q70</f>
        <v>140.70000000000002</v>
      </c>
      <c r="S70" s="12">
        <f aca="true" t="shared" si="36" ref="S70:S86">I70*1.08</f>
        <v>11.998800000000001</v>
      </c>
      <c r="T70" s="5">
        <f aca="true" t="shared" si="37" ref="T70:T86">F70*S70</f>
        <v>15869.61288</v>
      </c>
      <c r="U70" s="5"/>
      <c r="V70" s="5">
        <f aca="true" t="shared" si="38" ref="V70:V75">T70+U70</f>
        <v>15869.61288</v>
      </c>
      <c r="W70" s="5">
        <f aca="true" t="shared" si="39" ref="W70:W86">M70*$W$6</f>
        <v>1.5605799999999999</v>
      </c>
      <c r="X70" s="5">
        <f aca="true" t="shared" si="40" ref="X70:X86">G70*W70</f>
        <v>1900.1622079999997</v>
      </c>
      <c r="Y70" s="5"/>
      <c r="Z70" s="5">
        <f aca="true" t="shared" si="41" ref="Z70:Z75">X70+Y70</f>
        <v>1900.1622079999997</v>
      </c>
      <c r="AA70" s="19">
        <v>2.08</v>
      </c>
      <c r="AB70" s="20">
        <v>1.4</v>
      </c>
    </row>
    <row r="71" spans="1:28" ht="15">
      <c r="A71" s="26">
        <f aca="true" t="shared" si="42" ref="A71:A78">A70+1</f>
        <v>43</v>
      </c>
      <c r="B71" s="29" t="s">
        <v>37</v>
      </c>
      <c r="C71" s="3">
        <f>F71+E71+D71</f>
        <v>1403.1999999999998</v>
      </c>
      <c r="D71" s="3">
        <v>113.6</v>
      </c>
      <c r="E71" s="3"/>
      <c r="F71" s="3">
        <f>G71+H71</f>
        <v>1289.6</v>
      </c>
      <c r="G71" s="7">
        <f>'[1]СТР'!$H$43</f>
        <v>1139.8999999999999</v>
      </c>
      <c r="H71" s="7">
        <v>149.7</v>
      </c>
      <c r="I71" s="3">
        <v>11.11</v>
      </c>
      <c r="J71" s="5">
        <f>F71*I71</f>
        <v>14327.455999999998</v>
      </c>
      <c r="K71" s="3"/>
      <c r="L71" s="5">
        <f t="shared" si="33"/>
        <v>14327.455999999998</v>
      </c>
      <c r="M71" s="3">
        <v>1.42</v>
      </c>
      <c r="N71" s="5">
        <f>G71*M71</f>
        <v>1618.6579999999997</v>
      </c>
      <c r="O71" s="10"/>
      <c r="P71" s="5">
        <f t="shared" si="34"/>
        <v>1618.6579999999997</v>
      </c>
      <c r="Q71" s="5">
        <v>1.34</v>
      </c>
      <c r="R71" s="5">
        <f t="shared" si="35"/>
        <v>200.59799999999998</v>
      </c>
      <c r="S71" s="12">
        <f t="shared" si="36"/>
        <v>11.998800000000001</v>
      </c>
      <c r="T71" s="5">
        <f t="shared" si="37"/>
        <v>15473.65248</v>
      </c>
      <c r="U71" s="5"/>
      <c r="V71" s="5">
        <f t="shared" si="38"/>
        <v>15473.65248</v>
      </c>
      <c r="W71" s="5">
        <f t="shared" si="39"/>
        <v>1.5605799999999999</v>
      </c>
      <c r="X71" s="5">
        <f t="shared" si="40"/>
        <v>1778.9051419999996</v>
      </c>
      <c r="Y71" s="5"/>
      <c r="Z71" s="5">
        <f t="shared" si="41"/>
        <v>1778.9051419999996</v>
      </c>
      <c r="AA71" s="19">
        <v>2.08</v>
      </c>
      <c r="AB71" s="20">
        <v>1.4</v>
      </c>
    </row>
    <row r="72" spans="1:28" ht="15">
      <c r="A72" s="26">
        <f t="shared" si="42"/>
        <v>44</v>
      </c>
      <c r="B72" s="29" t="s">
        <v>38</v>
      </c>
      <c r="C72" s="3">
        <f>F72+E72+D72</f>
        <v>2814.4</v>
      </c>
      <c r="D72" s="3">
        <v>234.8</v>
      </c>
      <c r="E72" s="3"/>
      <c r="F72" s="3">
        <f>G72+H72</f>
        <v>2579.6</v>
      </c>
      <c r="G72" s="7">
        <v>2095.5</v>
      </c>
      <c r="H72" s="7">
        <v>484.1</v>
      </c>
      <c r="I72" s="3">
        <v>11.11</v>
      </c>
      <c r="J72" s="5">
        <f>F72*I72</f>
        <v>28659.355999999996</v>
      </c>
      <c r="K72" s="3"/>
      <c r="L72" s="5">
        <f t="shared" si="33"/>
        <v>28659.355999999996</v>
      </c>
      <c r="M72" s="3">
        <v>1.42</v>
      </c>
      <c r="N72" s="5">
        <f>G72*M72</f>
        <v>2975.6099999999997</v>
      </c>
      <c r="O72" s="10"/>
      <c r="P72" s="5">
        <f t="shared" si="34"/>
        <v>2975.6099999999997</v>
      </c>
      <c r="Q72" s="5">
        <v>1.34</v>
      </c>
      <c r="R72" s="5">
        <f t="shared" si="35"/>
        <v>648.6940000000001</v>
      </c>
      <c r="S72" s="12">
        <f t="shared" si="36"/>
        <v>11.998800000000001</v>
      </c>
      <c r="T72" s="5">
        <f t="shared" si="37"/>
        <v>30952.10448</v>
      </c>
      <c r="U72" s="5"/>
      <c r="V72" s="5">
        <f t="shared" si="38"/>
        <v>30952.10448</v>
      </c>
      <c r="W72" s="5">
        <f t="shared" si="39"/>
        <v>1.5605799999999999</v>
      </c>
      <c r="X72" s="5">
        <f t="shared" si="40"/>
        <v>3270.19539</v>
      </c>
      <c r="Y72" s="5"/>
      <c r="Z72" s="5">
        <f t="shared" si="41"/>
        <v>3270.19539</v>
      </c>
      <c r="AA72" s="19">
        <v>2.08</v>
      </c>
      <c r="AB72" s="20">
        <v>1.4</v>
      </c>
    </row>
    <row r="73" spans="1:28" ht="15">
      <c r="A73" s="26">
        <f t="shared" si="42"/>
        <v>45</v>
      </c>
      <c r="B73" s="29" t="s">
        <v>39</v>
      </c>
      <c r="C73" s="3">
        <f>F73+E73+D73</f>
        <v>2812.6</v>
      </c>
      <c r="D73" s="3">
        <v>228.3</v>
      </c>
      <c r="E73" s="3"/>
      <c r="F73" s="3">
        <f>G73+H73</f>
        <v>2584.2999999999997</v>
      </c>
      <c r="G73" s="7">
        <v>2414.1</v>
      </c>
      <c r="H73" s="7">
        <v>170.2</v>
      </c>
      <c r="I73" s="3">
        <v>11.11</v>
      </c>
      <c r="J73" s="5">
        <f>F73*I73</f>
        <v>28711.572999999997</v>
      </c>
      <c r="K73" s="3"/>
      <c r="L73" s="5">
        <f t="shared" si="33"/>
        <v>28711.572999999997</v>
      </c>
      <c r="M73" s="3">
        <v>1.42</v>
      </c>
      <c r="N73" s="5">
        <f>G73*M73</f>
        <v>3428.0219999999995</v>
      </c>
      <c r="O73" s="10"/>
      <c r="P73" s="5">
        <f t="shared" si="34"/>
        <v>3428.0219999999995</v>
      </c>
      <c r="Q73" s="5">
        <v>1.34</v>
      </c>
      <c r="R73" s="5">
        <f t="shared" si="35"/>
        <v>228.068</v>
      </c>
      <c r="S73" s="12">
        <f t="shared" si="36"/>
        <v>11.998800000000001</v>
      </c>
      <c r="T73" s="5">
        <f t="shared" si="37"/>
        <v>31008.49884</v>
      </c>
      <c r="U73" s="5"/>
      <c r="V73" s="5">
        <f t="shared" si="38"/>
        <v>31008.49884</v>
      </c>
      <c r="W73" s="5">
        <f t="shared" si="39"/>
        <v>1.5605799999999999</v>
      </c>
      <c r="X73" s="5">
        <f t="shared" si="40"/>
        <v>3767.3961779999995</v>
      </c>
      <c r="Y73" s="5"/>
      <c r="Z73" s="5">
        <f t="shared" si="41"/>
        <v>3767.3961779999995</v>
      </c>
      <c r="AA73" s="19">
        <v>2.08</v>
      </c>
      <c r="AB73" s="20">
        <v>1.4</v>
      </c>
    </row>
    <row r="74" spans="1:28" ht="15">
      <c r="A74" s="26">
        <f t="shared" si="42"/>
        <v>46</v>
      </c>
      <c r="B74" s="29" t="s">
        <v>41</v>
      </c>
      <c r="C74" s="3">
        <f>F74+E74+D74</f>
        <v>3941.2999999999997</v>
      </c>
      <c r="D74" s="3">
        <v>462</v>
      </c>
      <c r="E74" s="3"/>
      <c r="F74" s="3">
        <f>G74+H74</f>
        <v>3479.2999999999997</v>
      </c>
      <c r="G74" s="7">
        <v>3432.2</v>
      </c>
      <c r="H74" s="7">
        <v>47.1</v>
      </c>
      <c r="I74" s="3">
        <v>11.11</v>
      </c>
      <c r="J74" s="5">
        <f>F74*I74</f>
        <v>38655.022999999994</v>
      </c>
      <c r="K74" s="3"/>
      <c r="L74" s="5">
        <f t="shared" si="33"/>
        <v>38655.022999999994</v>
      </c>
      <c r="M74" s="3">
        <v>1.42</v>
      </c>
      <c r="N74" s="5">
        <f>G74*M74</f>
        <v>4873.723999999999</v>
      </c>
      <c r="O74" s="10"/>
      <c r="P74" s="5">
        <f t="shared" si="34"/>
        <v>4873.723999999999</v>
      </c>
      <c r="Q74" s="5">
        <v>1.34</v>
      </c>
      <c r="R74" s="5">
        <f t="shared" si="35"/>
        <v>63.114000000000004</v>
      </c>
      <c r="S74" s="12">
        <f t="shared" si="36"/>
        <v>11.998800000000001</v>
      </c>
      <c r="T74" s="5">
        <f t="shared" si="37"/>
        <v>41747.42484</v>
      </c>
      <c r="U74" s="5"/>
      <c r="V74" s="5">
        <f t="shared" si="38"/>
        <v>41747.42484</v>
      </c>
      <c r="W74" s="5">
        <f t="shared" si="39"/>
        <v>1.5605799999999999</v>
      </c>
      <c r="X74" s="5">
        <f t="shared" si="40"/>
        <v>5356.222675999999</v>
      </c>
      <c r="Y74" s="5"/>
      <c r="Z74" s="5">
        <f t="shared" si="41"/>
        <v>5356.222675999999</v>
      </c>
      <c r="AA74" s="19">
        <v>2.08</v>
      </c>
      <c r="AB74" s="20">
        <v>1.4</v>
      </c>
    </row>
    <row r="75" spans="1:28" ht="15">
      <c r="A75" s="26">
        <f t="shared" si="42"/>
        <v>47</v>
      </c>
      <c r="B75" s="29" t="s">
        <v>42</v>
      </c>
      <c r="C75" s="3">
        <f aca="true" t="shared" si="43" ref="C75:C86">F75+E75+D75</f>
        <v>4059.7</v>
      </c>
      <c r="D75" s="3">
        <v>504.5</v>
      </c>
      <c r="E75" s="3"/>
      <c r="F75" s="3">
        <f aca="true" t="shared" si="44" ref="F75:F86">G75+H75</f>
        <v>3555.2</v>
      </c>
      <c r="G75" s="7">
        <v>3425.7</v>
      </c>
      <c r="H75" s="7">
        <v>129.5</v>
      </c>
      <c r="I75" s="3">
        <v>11.11</v>
      </c>
      <c r="J75" s="5">
        <f aca="true" t="shared" si="45" ref="J75:J86">F75*I75</f>
        <v>39498.272</v>
      </c>
      <c r="K75" s="3"/>
      <c r="L75" s="5">
        <f t="shared" si="33"/>
        <v>39498.272</v>
      </c>
      <c r="M75" s="3">
        <v>1.42</v>
      </c>
      <c r="N75" s="5">
        <f aca="true" t="shared" si="46" ref="N75:N86">G75*M75</f>
        <v>4864.494</v>
      </c>
      <c r="O75" s="10"/>
      <c r="P75" s="5">
        <f t="shared" si="34"/>
        <v>4864.494</v>
      </c>
      <c r="Q75" s="5">
        <v>1.34</v>
      </c>
      <c r="R75" s="5">
        <f t="shared" si="35"/>
        <v>173.53</v>
      </c>
      <c r="S75" s="12">
        <f t="shared" si="36"/>
        <v>11.998800000000001</v>
      </c>
      <c r="T75" s="5">
        <f t="shared" si="37"/>
        <v>42658.133760000004</v>
      </c>
      <c r="U75" s="5"/>
      <c r="V75" s="5">
        <f t="shared" si="38"/>
        <v>42658.133760000004</v>
      </c>
      <c r="W75" s="5">
        <f t="shared" si="39"/>
        <v>1.5605799999999999</v>
      </c>
      <c r="X75" s="5">
        <f t="shared" si="40"/>
        <v>5346.078905999999</v>
      </c>
      <c r="Y75" s="5"/>
      <c r="Z75" s="5">
        <f t="shared" si="41"/>
        <v>5346.078905999999</v>
      </c>
      <c r="AA75" s="19">
        <v>2.08</v>
      </c>
      <c r="AB75" s="20">
        <v>1.4</v>
      </c>
    </row>
    <row r="76" spans="1:28" ht="15">
      <c r="A76" s="26">
        <f t="shared" si="42"/>
        <v>48</v>
      </c>
      <c r="B76" s="29" t="s">
        <v>50</v>
      </c>
      <c r="C76" s="3">
        <f t="shared" si="43"/>
        <v>6919.2</v>
      </c>
      <c r="D76" s="3">
        <v>714.13</v>
      </c>
      <c r="E76" s="3"/>
      <c r="F76" s="3">
        <f t="shared" si="44"/>
        <v>6205.07</v>
      </c>
      <c r="G76" s="7">
        <v>5548.62</v>
      </c>
      <c r="H76" s="7">
        <v>656.45</v>
      </c>
      <c r="I76" s="3">
        <v>11.11</v>
      </c>
      <c r="J76" s="5">
        <f t="shared" si="45"/>
        <v>68938.3277</v>
      </c>
      <c r="K76" s="3"/>
      <c r="L76" s="5">
        <f aca="true" t="shared" si="47" ref="L76:L86">J76+K76</f>
        <v>68938.3277</v>
      </c>
      <c r="M76" s="3">
        <v>1.42</v>
      </c>
      <c r="N76" s="5">
        <f t="shared" si="46"/>
        <v>7879.0404</v>
      </c>
      <c r="O76" s="10"/>
      <c r="P76" s="5">
        <f aca="true" t="shared" si="48" ref="P76:P86">N76+O76</f>
        <v>7879.0404</v>
      </c>
      <c r="Q76" s="5">
        <v>1.34</v>
      </c>
      <c r="R76" s="5">
        <f t="shared" si="35"/>
        <v>879.6430000000001</v>
      </c>
      <c r="S76" s="12">
        <f t="shared" si="36"/>
        <v>11.998800000000001</v>
      </c>
      <c r="T76" s="5">
        <f t="shared" si="37"/>
        <v>74453.393916</v>
      </c>
      <c r="U76" s="5"/>
      <c r="V76" s="5">
        <f aca="true" t="shared" si="49" ref="V76:V86">T76+U76</f>
        <v>74453.393916</v>
      </c>
      <c r="W76" s="5">
        <f t="shared" si="39"/>
        <v>1.5605799999999999</v>
      </c>
      <c r="X76" s="5">
        <f t="shared" si="40"/>
        <v>8659.065399599998</v>
      </c>
      <c r="Y76" s="5"/>
      <c r="Z76" s="5">
        <f aca="true" t="shared" si="50" ref="Z76:Z86">X76+Y76</f>
        <v>8659.065399599998</v>
      </c>
      <c r="AA76" s="19">
        <v>2.08</v>
      </c>
      <c r="AB76" s="20">
        <v>1.4</v>
      </c>
    </row>
    <row r="77" spans="1:28" ht="15">
      <c r="A77" s="26">
        <f t="shared" si="42"/>
        <v>49</v>
      </c>
      <c r="B77" s="29" t="s">
        <v>57</v>
      </c>
      <c r="C77" s="3">
        <f t="shared" si="43"/>
        <v>3391.5200000000004</v>
      </c>
      <c r="D77" s="9">
        <v>369.22</v>
      </c>
      <c r="E77" s="9">
        <v>80.2</v>
      </c>
      <c r="F77" s="3">
        <f t="shared" si="44"/>
        <v>2942.1000000000004</v>
      </c>
      <c r="G77" s="8">
        <v>2891.28</v>
      </c>
      <c r="H77" s="8">
        <v>50.82</v>
      </c>
      <c r="I77" s="3">
        <v>11.11</v>
      </c>
      <c r="J77" s="5">
        <f t="shared" si="45"/>
        <v>32686.731000000003</v>
      </c>
      <c r="K77" s="5">
        <f>E77*I77</f>
        <v>891.0219999999999</v>
      </c>
      <c r="L77" s="5">
        <f t="shared" si="47"/>
        <v>33577.753000000004</v>
      </c>
      <c r="M77" s="3">
        <v>1.42</v>
      </c>
      <c r="N77" s="5">
        <f t="shared" si="46"/>
        <v>4105.6176000000005</v>
      </c>
      <c r="O77" s="10">
        <f>E77*M77</f>
        <v>113.884</v>
      </c>
      <c r="P77" s="5">
        <f t="shared" si="48"/>
        <v>4219.5016000000005</v>
      </c>
      <c r="Q77" s="5">
        <v>1.34</v>
      </c>
      <c r="R77" s="5">
        <f t="shared" si="35"/>
        <v>68.09880000000001</v>
      </c>
      <c r="S77" s="12">
        <f t="shared" si="36"/>
        <v>11.998800000000001</v>
      </c>
      <c r="T77" s="5">
        <f t="shared" si="37"/>
        <v>35301.669480000004</v>
      </c>
      <c r="U77" s="5">
        <f>E77*S77</f>
        <v>962.3037600000001</v>
      </c>
      <c r="V77" s="5">
        <f t="shared" si="49"/>
        <v>36263.97324000001</v>
      </c>
      <c r="W77" s="5">
        <f t="shared" si="39"/>
        <v>1.5605799999999999</v>
      </c>
      <c r="X77" s="5">
        <f t="shared" si="40"/>
        <v>4512.0737424</v>
      </c>
      <c r="Y77" s="5">
        <f>E77*W77</f>
        <v>125.15851599999999</v>
      </c>
      <c r="Z77" s="5">
        <f t="shared" si="50"/>
        <v>4637.2322584</v>
      </c>
      <c r="AA77" s="19">
        <v>2.08</v>
      </c>
      <c r="AB77" s="20">
        <v>1.4</v>
      </c>
    </row>
    <row r="78" spans="1:28" ht="15">
      <c r="A78" s="26">
        <f t="shared" si="42"/>
        <v>50</v>
      </c>
      <c r="B78" s="29" t="s">
        <v>59</v>
      </c>
      <c r="C78" s="3">
        <f t="shared" si="43"/>
        <v>4684.7</v>
      </c>
      <c r="D78" s="9">
        <v>620.88</v>
      </c>
      <c r="E78" s="9">
        <v>33.9</v>
      </c>
      <c r="F78" s="3">
        <f t="shared" si="44"/>
        <v>4029.92</v>
      </c>
      <c r="G78" s="8">
        <v>3805.52</v>
      </c>
      <c r="H78" s="8">
        <v>224.4</v>
      </c>
      <c r="I78" s="3">
        <v>11.11</v>
      </c>
      <c r="J78" s="5">
        <f t="shared" si="45"/>
        <v>44772.411199999995</v>
      </c>
      <c r="K78" s="5">
        <f>E78*I78</f>
        <v>376.62899999999996</v>
      </c>
      <c r="L78" s="5">
        <f t="shared" si="47"/>
        <v>45149.040199999996</v>
      </c>
      <c r="M78" s="3">
        <v>1.42</v>
      </c>
      <c r="N78" s="5">
        <f t="shared" si="46"/>
        <v>5403.8384</v>
      </c>
      <c r="O78" s="10">
        <f>E78*M78</f>
        <v>48.138</v>
      </c>
      <c r="P78" s="5">
        <f t="shared" si="48"/>
        <v>5451.9764</v>
      </c>
      <c r="Q78" s="5">
        <v>1.34</v>
      </c>
      <c r="R78" s="5">
        <f aca="true" t="shared" si="51" ref="R78:R86">H78*Q78</f>
        <v>300.696</v>
      </c>
      <c r="S78" s="12">
        <f t="shared" si="36"/>
        <v>11.998800000000001</v>
      </c>
      <c r="T78" s="5">
        <f t="shared" si="37"/>
        <v>48354.20409600001</v>
      </c>
      <c r="U78" s="5">
        <f>E78*S78</f>
        <v>406.75932</v>
      </c>
      <c r="V78" s="5">
        <f t="shared" si="49"/>
        <v>48760.963416000006</v>
      </c>
      <c r="W78" s="5">
        <f t="shared" si="39"/>
        <v>1.5605799999999999</v>
      </c>
      <c r="X78" s="5">
        <f t="shared" si="40"/>
        <v>5938.8184016</v>
      </c>
      <c r="Y78" s="5">
        <f>E78*W78</f>
        <v>52.90366199999999</v>
      </c>
      <c r="Z78" s="5">
        <f t="shared" si="50"/>
        <v>5991.722063599999</v>
      </c>
      <c r="AA78" s="19">
        <v>2.08</v>
      </c>
      <c r="AB78" s="20">
        <v>1.4</v>
      </c>
    </row>
    <row r="79" spans="1:28" ht="15">
      <c r="A79" s="26">
        <f aca="true" t="shared" si="52" ref="A79:A86">A78+1</f>
        <v>51</v>
      </c>
      <c r="B79" s="29" t="s">
        <v>60</v>
      </c>
      <c r="C79" s="3">
        <f t="shared" si="43"/>
        <v>3908.1800000000003</v>
      </c>
      <c r="D79" s="3">
        <v>480.9</v>
      </c>
      <c r="E79" s="3"/>
      <c r="F79" s="3">
        <f t="shared" si="44"/>
        <v>3427.28</v>
      </c>
      <c r="G79" s="8">
        <v>3319.13</v>
      </c>
      <c r="H79" s="8">
        <v>108.15</v>
      </c>
      <c r="I79" s="3">
        <v>11.11</v>
      </c>
      <c r="J79" s="5">
        <f t="shared" si="45"/>
        <v>38077.0808</v>
      </c>
      <c r="K79" s="3"/>
      <c r="L79" s="5">
        <f t="shared" si="47"/>
        <v>38077.0808</v>
      </c>
      <c r="M79" s="3">
        <v>1.42</v>
      </c>
      <c r="N79" s="5">
        <f t="shared" si="46"/>
        <v>4713.1646</v>
      </c>
      <c r="O79" s="10"/>
      <c r="P79" s="5">
        <f t="shared" si="48"/>
        <v>4713.1646</v>
      </c>
      <c r="Q79" s="5">
        <v>1.34</v>
      </c>
      <c r="R79" s="5">
        <f t="shared" si="51"/>
        <v>144.92100000000002</v>
      </c>
      <c r="S79" s="12">
        <f t="shared" si="36"/>
        <v>11.998800000000001</v>
      </c>
      <c r="T79" s="5">
        <f t="shared" si="37"/>
        <v>41123.247264000005</v>
      </c>
      <c r="U79" s="5"/>
      <c r="V79" s="5">
        <f t="shared" si="49"/>
        <v>41123.247264000005</v>
      </c>
      <c r="W79" s="5">
        <f t="shared" si="39"/>
        <v>1.5605799999999999</v>
      </c>
      <c r="X79" s="5">
        <f t="shared" si="40"/>
        <v>5179.767895399999</v>
      </c>
      <c r="Y79" s="5"/>
      <c r="Z79" s="5">
        <f t="shared" si="50"/>
        <v>5179.767895399999</v>
      </c>
      <c r="AA79" s="19">
        <v>2.08</v>
      </c>
      <c r="AB79" s="20">
        <v>1.4</v>
      </c>
    </row>
    <row r="80" spans="1:28" ht="15">
      <c r="A80" s="26">
        <f t="shared" si="52"/>
        <v>52</v>
      </c>
      <c r="B80" s="29" t="s">
        <v>61</v>
      </c>
      <c r="C80" s="3">
        <f t="shared" si="43"/>
        <v>3916.71</v>
      </c>
      <c r="D80" s="3">
        <v>481.78</v>
      </c>
      <c r="E80" s="3"/>
      <c r="F80" s="3">
        <f t="shared" si="44"/>
        <v>3434.9300000000003</v>
      </c>
      <c r="G80" s="8">
        <v>3247.61</v>
      </c>
      <c r="H80" s="8">
        <v>187.32</v>
      </c>
      <c r="I80" s="3">
        <v>11.11</v>
      </c>
      <c r="J80" s="5">
        <f t="shared" si="45"/>
        <v>38162.0723</v>
      </c>
      <c r="K80" s="3"/>
      <c r="L80" s="5">
        <f t="shared" si="47"/>
        <v>38162.0723</v>
      </c>
      <c r="M80" s="3">
        <v>1.42</v>
      </c>
      <c r="N80" s="5">
        <f t="shared" si="46"/>
        <v>4611.6062</v>
      </c>
      <c r="O80" s="10"/>
      <c r="P80" s="5">
        <f t="shared" si="48"/>
        <v>4611.6062</v>
      </c>
      <c r="Q80" s="5">
        <v>1.34</v>
      </c>
      <c r="R80" s="5">
        <f t="shared" si="51"/>
        <v>251.0088</v>
      </c>
      <c r="S80" s="12">
        <f t="shared" si="36"/>
        <v>11.998800000000001</v>
      </c>
      <c r="T80" s="5">
        <f t="shared" si="37"/>
        <v>41215.03808400001</v>
      </c>
      <c r="U80" s="5"/>
      <c r="V80" s="5">
        <f t="shared" si="49"/>
        <v>41215.03808400001</v>
      </c>
      <c r="W80" s="5">
        <f t="shared" si="39"/>
        <v>1.5605799999999999</v>
      </c>
      <c r="X80" s="5">
        <f t="shared" si="40"/>
        <v>5068.1552138</v>
      </c>
      <c r="Y80" s="5"/>
      <c r="Z80" s="5">
        <f t="shared" si="50"/>
        <v>5068.1552138</v>
      </c>
      <c r="AA80" s="19">
        <v>2.08</v>
      </c>
      <c r="AB80" s="20">
        <v>1.4</v>
      </c>
    </row>
    <row r="81" spans="1:28" ht="15">
      <c r="A81" s="26">
        <f t="shared" si="52"/>
        <v>53</v>
      </c>
      <c r="B81" s="29" t="s">
        <v>62</v>
      </c>
      <c r="C81" s="3">
        <f t="shared" si="43"/>
        <v>3940.63</v>
      </c>
      <c r="D81" s="3">
        <v>474.19</v>
      </c>
      <c r="E81" s="3"/>
      <c r="F81" s="3">
        <f t="shared" si="44"/>
        <v>3466.44</v>
      </c>
      <c r="G81" s="8">
        <v>3340.96</v>
      </c>
      <c r="H81" s="8">
        <v>125.48</v>
      </c>
      <c r="I81" s="3">
        <v>11.11</v>
      </c>
      <c r="J81" s="5">
        <f t="shared" si="45"/>
        <v>38512.1484</v>
      </c>
      <c r="K81" s="3"/>
      <c r="L81" s="5">
        <f t="shared" si="47"/>
        <v>38512.1484</v>
      </c>
      <c r="M81" s="3">
        <v>1.42</v>
      </c>
      <c r="N81" s="5">
        <f t="shared" si="46"/>
        <v>4744.1632</v>
      </c>
      <c r="O81" s="10"/>
      <c r="P81" s="5">
        <f t="shared" si="48"/>
        <v>4744.1632</v>
      </c>
      <c r="Q81" s="5">
        <v>1.34</v>
      </c>
      <c r="R81" s="5">
        <f t="shared" si="51"/>
        <v>168.1432</v>
      </c>
      <c r="S81" s="12">
        <f t="shared" si="36"/>
        <v>11.998800000000001</v>
      </c>
      <c r="T81" s="5">
        <f t="shared" si="37"/>
        <v>41593.12027200001</v>
      </c>
      <c r="U81" s="5"/>
      <c r="V81" s="5">
        <f t="shared" si="49"/>
        <v>41593.12027200001</v>
      </c>
      <c r="W81" s="5">
        <f t="shared" si="39"/>
        <v>1.5605799999999999</v>
      </c>
      <c r="X81" s="5">
        <f t="shared" si="40"/>
        <v>5213.835356799999</v>
      </c>
      <c r="Y81" s="5"/>
      <c r="Z81" s="5">
        <f t="shared" si="50"/>
        <v>5213.835356799999</v>
      </c>
      <c r="AA81" s="19">
        <v>2.08</v>
      </c>
      <c r="AB81" s="20">
        <v>1.4</v>
      </c>
    </row>
    <row r="82" spans="1:28" ht="15">
      <c r="A82" s="26">
        <f t="shared" si="52"/>
        <v>54</v>
      </c>
      <c r="B82" s="29" t="s">
        <v>63</v>
      </c>
      <c r="C82" s="3">
        <f t="shared" si="43"/>
        <v>3943.56</v>
      </c>
      <c r="D82" s="3">
        <v>482.73</v>
      </c>
      <c r="E82" s="3"/>
      <c r="F82" s="3">
        <f t="shared" si="44"/>
        <v>3460.83</v>
      </c>
      <c r="G82" s="8">
        <v>3226.39</v>
      </c>
      <c r="H82" s="8">
        <v>234.44</v>
      </c>
      <c r="I82" s="3">
        <v>11.11</v>
      </c>
      <c r="J82" s="5">
        <f t="shared" si="45"/>
        <v>38449.821299999996</v>
      </c>
      <c r="K82" s="3"/>
      <c r="L82" s="5">
        <f t="shared" si="47"/>
        <v>38449.821299999996</v>
      </c>
      <c r="M82" s="3">
        <v>1.42</v>
      </c>
      <c r="N82" s="5">
        <f t="shared" si="46"/>
        <v>4581.4738</v>
      </c>
      <c r="O82" s="10"/>
      <c r="P82" s="5">
        <f t="shared" si="48"/>
        <v>4581.4738</v>
      </c>
      <c r="Q82" s="5">
        <v>1.34</v>
      </c>
      <c r="R82" s="5">
        <f t="shared" si="51"/>
        <v>314.1496</v>
      </c>
      <c r="S82" s="12">
        <f t="shared" si="36"/>
        <v>11.998800000000001</v>
      </c>
      <c r="T82" s="5">
        <f t="shared" si="37"/>
        <v>41525.807004</v>
      </c>
      <c r="U82" s="5"/>
      <c r="V82" s="5">
        <f t="shared" si="49"/>
        <v>41525.807004</v>
      </c>
      <c r="W82" s="5">
        <f t="shared" si="39"/>
        <v>1.5605799999999999</v>
      </c>
      <c r="X82" s="5">
        <f t="shared" si="40"/>
        <v>5035.039706199999</v>
      </c>
      <c r="Y82" s="5"/>
      <c r="Z82" s="5">
        <f t="shared" si="50"/>
        <v>5035.039706199999</v>
      </c>
      <c r="AA82" s="19">
        <v>2.08</v>
      </c>
      <c r="AB82" s="20">
        <v>1.4</v>
      </c>
    </row>
    <row r="83" spans="1:28" ht="15">
      <c r="A83" s="26">
        <f t="shared" si="52"/>
        <v>55</v>
      </c>
      <c r="B83" s="29" t="s">
        <v>64</v>
      </c>
      <c r="C83" s="3">
        <f t="shared" si="43"/>
        <v>3918.2300000000005</v>
      </c>
      <c r="D83" s="3">
        <v>480.55</v>
      </c>
      <c r="E83" s="3"/>
      <c r="F83" s="3">
        <f t="shared" si="44"/>
        <v>3437.6800000000003</v>
      </c>
      <c r="G83" s="8">
        <v>3343.67</v>
      </c>
      <c r="H83" s="8">
        <v>94.01</v>
      </c>
      <c r="I83" s="3">
        <v>11.11</v>
      </c>
      <c r="J83" s="5">
        <f t="shared" si="45"/>
        <v>38192.6248</v>
      </c>
      <c r="K83" s="3"/>
      <c r="L83" s="5">
        <f t="shared" si="47"/>
        <v>38192.6248</v>
      </c>
      <c r="M83" s="3">
        <v>1.42</v>
      </c>
      <c r="N83" s="5">
        <f t="shared" si="46"/>
        <v>4748.011399999999</v>
      </c>
      <c r="O83" s="10"/>
      <c r="P83" s="5">
        <f t="shared" si="48"/>
        <v>4748.011399999999</v>
      </c>
      <c r="Q83" s="5">
        <v>1.34</v>
      </c>
      <c r="R83" s="5">
        <f t="shared" si="51"/>
        <v>125.97340000000001</v>
      </c>
      <c r="S83" s="12">
        <f t="shared" si="36"/>
        <v>11.998800000000001</v>
      </c>
      <c r="T83" s="5">
        <f t="shared" si="37"/>
        <v>41248.03478400001</v>
      </c>
      <c r="U83" s="5"/>
      <c r="V83" s="5">
        <f t="shared" si="49"/>
        <v>41248.03478400001</v>
      </c>
      <c r="W83" s="5">
        <f t="shared" si="39"/>
        <v>1.5605799999999999</v>
      </c>
      <c r="X83" s="5">
        <f t="shared" si="40"/>
        <v>5218.0645286</v>
      </c>
      <c r="Y83" s="5"/>
      <c r="Z83" s="5">
        <f t="shared" si="50"/>
        <v>5218.0645286</v>
      </c>
      <c r="AA83" s="19">
        <v>2.08</v>
      </c>
      <c r="AB83" s="20">
        <v>1.4</v>
      </c>
    </row>
    <row r="84" spans="1:28" ht="15">
      <c r="A84" s="26">
        <f t="shared" si="52"/>
        <v>56</v>
      </c>
      <c r="B84" s="29" t="s">
        <v>65</v>
      </c>
      <c r="C84" s="3">
        <f t="shared" si="43"/>
        <v>3922.83</v>
      </c>
      <c r="D84" s="3">
        <v>482.29</v>
      </c>
      <c r="E84" s="3"/>
      <c r="F84" s="3">
        <f t="shared" si="44"/>
        <v>3440.54</v>
      </c>
      <c r="G84" s="8">
        <v>3269.36</v>
      </c>
      <c r="H84" s="8">
        <v>171.18</v>
      </c>
      <c r="I84" s="3">
        <v>11.11</v>
      </c>
      <c r="J84" s="5">
        <f t="shared" si="45"/>
        <v>38224.399399999995</v>
      </c>
      <c r="K84" s="3"/>
      <c r="L84" s="5">
        <f t="shared" si="47"/>
        <v>38224.399399999995</v>
      </c>
      <c r="M84" s="3">
        <v>1.42</v>
      </c>
      <c r="N84" s="5">
        <f t="shared" si="46"/>
        <v>4642.4912</v>
      </c>
      <c r="O84" s="10"/>
      <c r="P84" s="5">
        <f t="shared" si="48"/>
        <v>4642.4912</v>
      </c>
      <c r="Q84" s="5">
        <v>1.34</v>
      </c>
      <c r="R84" s="5">
        <f t="shared" si="51"/>
        <v>229.38120000000004</v>
      </c>
      <c r="S84" s="12">
        <f t="shared" si="36"/>
        <v>11.998800000000001</v>
      </c>
      <c r="T84" s="5">
        <f t="shared" si="37"/>
        <v>41282.351352000005</v>
      </c>
      <c r="U84" s="5"/>
      <c r="V84" s="5">
        <f t="shared" si="49"/>
        <v>41282.351352000005</v>
      </c>
      <c r="W84" s="5">
        <f t="shared" si="39"/>
        <v>1.5605799999999999</v>
      </c>
      <c r="X84" s="5">
        <f t="shared" si="40"/>
        <v>5102.0978288</v>
      </c>
      <c r="Y84" s="5"/>
      <c r="Z84" s="5">
        <f t="shared" si="50"/>
        <v>5102.0978288</v>
      </c>
      <c r="AA84" s="19">
        <v>2.08</v>
      </c>
      <c r="AB84" s="20">
        <v>1.4</v>
      </c>
    </row>
    <row r="85" spans="1:28" ht="15">
      <c r="A85" s="26">
        <f t="shared" si="52"/>
        <v>57</v>
      </c>
      <c r="B85" s="29" t="s">
        <v>66</v>
      </c>
      <c r="C85" s="3">
        <f t="shared" si="43"/>
        <v>3929.86</v>
      </c>
      <c r="D85" s="3">
        <v>415.98</v>
      </c>
      <c r="E85" s="3"/>
      <c r="F85" s="3">
        <f t="shared" si="44"/>
        <v>3513.88</v>
      </c>
      <c r="G85" s="8">
        <v>3200.38</v>
      </c>
      <c r="H85" s="8">
        <v>313.5</v>
      </c>
      <c r="I85" s="3">
        <v>11.11</v>
      </c>
      <c r="J85" s="5">
        <f t="shared" si="45"/>
        <v>39039.2068</v>
      </c>
      <c r="K85" s="3"/>
      <c r="L85" s="5">
        <f t="shared" si="47"/>
        <v>39039.2068</v>
      </c>
      <c r="M85" s="3">
        <v>1.42</v>
      </c>
      <c r="N85" s="5">
        <f t="shared" si="46"/>
        <v>4544.5396</v>
      </c>
      <c r="O85" s="10"/>
      <c r="P85" s="5">
        <f t="shared" si="48"/>
        <v>4544.5396</v>
      </c>
      <c r="Q85" s="5">
        <v>1.34</v>
      </c>
      <c r="R85" s="5">
        <f t="shared" si="51"/>
        <v>420.09000000000003</v>
      </c>
      <c r="S85" s="12">
        <f t="shared" si="36"/>
        <v>11.998800000000001</v>
      </c>
      <c r="T85" s="5">
        <f t="shared" si="37"/>
        <v>42162.34334400001</v>
      </c>
      <c r="U85" s="5"/>
      <c r="V85" s="5">
        <f t="shared" si="49"/>
        <v>42162.34334400001</v>
      </c>
      <c r="W85" s="5">
        <f t="shared" si="39"/>
        <v>1.5605799999999999</v>
      </c>
      <c r="X85" s="5">
        <f t="shared" si="40"/>
        <v>4994.449020399999</v>
      </c>
      <c r="Y85" s="5"/>
      <c r="Z85" s="5">
        <f t="shared" si="50"/>
        <v>4994.449020399999</v>
      </c>
      <c r="AA85" s="19">
        <v>2.08</v>
      </c>
      <c r="AB85" s="20">
        <v>1.4</v>
      </c>
    </row>
    <row r="86" spans="1:28" ht="15">
      <c r="A86" s="26">
        <f t="shared" si="52"/>
        <v>58</v>
      </c>
      <c r="B86" s="29" t="s">
        <v>67</v>
      </c>
      <c r="C86" s="3">
        <f t="shared" si="43"/>
        <v>3953.3500000000004</v>
      </c>
      <c r="D86" s="3">
        <v>408.3</v>
      </c>
      <c r="E86" s="3"/>
      <c r="F86" s="3">
        <f t="shared" si="44"/>
        <v>3545.05</v>
      </c>
      <c r="G86" s="8">
        <v>3148.63</v>
      </c>
      <c r="H86" s="8">
        <v>396.42</v>
      </c>
      <c r="I86" s="3">
        <v>11.11</v>
      </c>
      <c r="J86" s="5">
        <f t="shared" si="45"/>
        <v>39385.5055</v>
      </c>
      <c r="K86" s="3"/>
      <c r="L86" s="5">
        <f t="shared" si="47"/>
        <v>39385.5055</v>
      </c>
      <c r="M86" s="3">
        <v>1.42</v>
      </c>
      <c r="N86" s="5">
        <f t="shared" si="46"/>
        <v>4471.0545999999995</v>
      </c>
      <c r="O86" s="10"/>
      <c r="P86" s="5">
        <f t="shared" si="48"/>
        <v>4471.0545999999995</v>
      </c>
      <c r="Q86" s="5">
        <v>1.34</v>
      </c>
      <c r="R86" s="5">
        <f t="shared" si="51"/>
        <v>531.2028</v>
      </c>
      <c r="S86" s="12">
        <f t="shared" si="36"/>
        <v>11.998800000000001</v>
      </c>
      <c r="T86" s="5">
        <f t="shared" si="37"/>
        <v>42536.34594000001</v>
      </c>
      <c r="U86" s="5"/>
      <c r="V86" s="5">
        <f t="shared" si="49"/>
        <v>42536.34594000001</v>
      </c>
      <c r="W86" s="5">
        <f t="shared" si="39"/>
        <v>1.5605799999999999</v>
      </c>
      <c r="X86" s="5">
        <f t="shared" si="40"/>
        <v>4913.6890054</v>
      </c>
      <c r="Y86" s="5"/>
      <c r="Z86" s="5">
        <f t="shared" si="50"/>
        <v>4913.6890054</v>
      </c>
      <c r="AA86" s="19">
        <v>2.08</v>
      </c>
      <c r="AB86" s="20">
        <v>1.4</v>
      </c>
    </row>
    <row r="87" spans="1:28" ht="15">
      <c r="A87" s="21"/>
      <c r="B87" s="32" t="s">
        <v>90</v>
      </c>
      <c r="C87" s="28">
        <f aca="true" t="shared" si="53" ref="C87:H87">SUM(C63:C86)</f>
        <v>76756.7</v>
      </c>
      <c r="D87" s="28">
        <f t="shared" si="53"/>
        <v>8973.05</v>
      </c>
      <c r="E87" s="28">
        <f t="shared" si="53"/>
        <v>195.8</v>
      </c>
      <c r="F87" s="28">
        <f t="shared" si="53"/>
        <v>67587.84999999999</v>
      </c>
      <c r="G87" s="28">
        <f t="shared" si="53"/>
        <v>62654.429999999986</v>
      </c>
      <c r="H87" s="28">
        <f t="shared" si="53"/>
        <v>4933.420000000001</v>
      </c>
      <c r="I87" s="24"/>
      <c r="J87" s="23">
        <f>SUM(J63:J86)</f>
        <v>750901.0134999999</v>
      </c>
      <c r="K87" s="28">
        <f>SUM(K63:K86)</f>
        <v>2175.3379999999997</v>
      </c>
      <c r="L87" s="23">
        <f>SUM(L63:L86)</f>
        <v>753076.3515</v>
      </c>
      <c r="M87" s="24"/>
      <c r="N87" s="23">
        <f>SUM(N63:N86)</f>
        <v>88969.29060000002</v>
      </c>
      <c r="O87" s="23">
        <f>SUM(O63:O86)</f>
        <v>278.036</v>
      </c>
      <c r="P87" s="23">
        <f>SUM(P63:P86)</f>
        <v>89247.32660000001</v>
      </c>
      <c r="Q87" s="12"/>
      <c r="R87" s="23">
        <f>SUM(R63:R86)</f>
        <v>6610.782800000001</v>
      </c>
      <c r="S87" s="12"/>
      <c r="T87" s="23">
        <f>SUM(T63:T86)</f>
        <v>810973.09458</v>
      </c>
      <c r="U87" s="23">
        <f>SUM(U63:U86)</f>
        <v>2349.36504</v>
      </c>
      <c r="V87" s="23">
        <f>SUM(V63:V86)</f>
        <v>813322.4596200001</v>
      </c>
      <c r="W87" s="12"/>
      <c r="X87" s="23">
        <f>SUM(X63:X86)</f>
        <v>97777.25036939999</v>
      </c>
      <c r="Y87" s="23">
        <f>SUM(Y63:Y86)</f>
        <v>305.561564</v>
      </c>
      <c r="Z87" s="23">
        <f>SUM(Z63:Z86)</f>
        <v>98082.8119334</v>
      </c>
      <c r="AA87" s="19"/>
      <c r="AB87" s="19"/>
    </row>
    <row r="88" spans="1:28" ht="15">
      <c r="A88" s="26"/>
      <c r="B88" s="29"/>
      <c r="C88" s="3"/>
      <c r="D88" s="3"/>
      <c r="E88" s="3"/>
      <c r="F88" s="3"/>
      <c r="G88" s="7"/>
      <c r="H88" s="7"/>
      <c r="I88" s="3"/>
      <c r="J88" s="10"/>
      <c r="K88" s="3"/>
      <c r="L88" s="5"/>
      <c r="M88" s="3"/>
      <c r="N88" s="5"/>
      <c r="O88" s="10"/>
      <c r="P88" s="5"/>
      <c r="Q88" s="5"/>
      <c r="R88" s="5"/>
      <c r="S88" s="12"/>
      <c r="T88" s="5"/>
      <c r="U88" s="5"/>
      <c r="V88" s="5"/>
      <c r="W88" s="5"/>
      <c r="X88" s="5"/>
      <c r="Y88" s="5"/>
      <c r="Z88" s="5"/>
      <c r="AA88" s="19"/>
      <c r="AB88" s="19"/>
    </row>
    <row r="89" spans="1:28" ht="15">
      <c r="A89" s="21">
        <v>59</v>
      </c>
      <c r="B89" s="35" t="s">
        <v>40</v>
      </c>
      <c r="C89" s="24">
        <f>F89+E89+D89</f>
        <v>4174.8099999999995</v>
      </c>
      <c r="D89" s="22">
        <v>434.9</v>
      </c>
      <c r="E89" s="22">
        <v>497.5</v>
      </c>
      <c r="F89" s="24">
        <f>G89+H89</f>
        <v>3242.41</v>
      </c>
      <c r="G89" s="28">
        <v>3036.81</v>
      </c>
      <c r="H89" s="28">
        <v>205.6</v>
      </c>
      <c r="I89" s="24">
        <v>11.11</v>
      </c>
      <c r="J89" s="12">
        <f>F89*I89</f>
        <v>36023.17509999999</v>
      </c>
      <c r="K89" s="12">
        <f>E89*I89</f>
        <v>5527.224999999999</v>
      </c>
      <c r="L89" s="12">
        <f>J89+K89</f>
        <v>41550.40009999999</v>
      </c>
      <c r="M89" s="24">
        <v>1.42</v>
      </c>
      <c r="N89" s="12">
        <f>G89*M89</f>
        <v>4312.2702</v>
      </c>
      <c r="O89" s="25">
        <f>E89*M89</f>
        <v>706.4499999999999</v>
      </c>
      <c r="P89" s="12">
        <f>N89+O89</f>
        <v>5018.7202</v>
      </c>
      <c r="Q89" s="12">
        <v>1.34</v>
      </c>
      <c r="R89" s="12">
        <f>H89*Q89</f>
        <v>275.504</v>
      </c>
      <c r="S89" s="12">
        <v>11.78</v>
      </c>
      <c r="T89" s="12">
        <f>F89*S89</f>
        <v>38195.589799999994</v>
      </c>
      <c r="U89" s="12">
        <f>E89*S89</f>
        <v>5860.549999999999</v>
      </c>
      <c r="V89" s="12">
        <f>T89+U89</f>
        <v>44056.13979999999</v>
      </c>
      <c r="W89" s="12">
        <f>M89*$W$6</f>
        <v>1.5605799999999999</v>
      </c>
      <c r="X89" s="12">
        <f>G89*W89</f>
        <v>4739.184949799999</v>
      </c>
      <c r="Y89" s="12">
        <f>E89*W89</f>
        <v>776.3885499999999</v>
      </c>
      <c r="Z89" s="12">
        <f>X89+Y89</f>
        <v>5515.573499799999</v>
      </c>
      <c r="AA89" s="19">
        <v>2.08</v>
      </c>
      <c r="AB89" s="20">
        <v>1.4</v>
      </c>
    </row>
    <row r="90" spans="1:28" ht="15">
      <c r="A90" s="26"/>
      <c r="B90" s="29"/>
      <c r="C90" s="3"/>
      <c r="D90" s="3"/>
      <c r="E90" s="3"/>
      <c r="F90" s="3"/>
      <c r="G90" s="7"/>
      <c r="H90" s="7"/>
      <c r="I90" s="3"/>
      <c r="J90" s="10"/>
      <c r="K90" s="3"/>
      <c r="L90" s="5"/>
      <c r="M90" s="3"/>
      <c r="N90" s="5"/>
      <c r="O90" s="10"/>
      <c r="P90" s="5"/>
      <c r="Q90" s="5"/>
      <c r="R90" s="5"/>
      <c r="S90" s="12"/>
      <c r="T90" s="5"/>
      <c r="U90" s="5"/>
      <c r="V90" s="5"/>
      <c r="W90" s="5"/>
      <c r="X90" s="5"/>
      <c r="Y90" s="5"/>
      <c r="Z90" s="5"/>
      <c r="AA90" s="19"/>
      <c r="AB90" s="19"/>
    </row>
    <row r="91" spans="1:28" ht="15">
      <c r="A91" s="24">
        <v>60</v>
      </c>
      <c r="B91" s="32" t="s">
        <v>68</v>
      </c>
      <c r="C91" s="24">
        <f>F91+E91+D91</f>
        <v>2576.79</v>
      </c>
      <c r="D91" s="12">
        <v>659.13</v>
      </c>
      <c r="E91" s="12">
        <v>0</v>
      </c>
      <c r="F91" s="24">
        <f>G91+H91</f>
        <v>1917.6599999999999</v>
      </c>
      <c r="G91" s="23">
        <v>1562.82</v>
      </c>
      <c r="H91" s="23">
        <v>354.84</v>
      </c>
      <c r="I91" s="24">
        <v>12.09</v>
      </c>
      <c r="J91" s="25">
        <f>F91*I91</f>
        <v>23184.5094</v>
      </c>
      <c r="K91" s="12">
        <v>0</v>
      </c>
      <c r="L91" s="12">
        <f>J91+K91</f>
        <v>23184.5094</v>
      </c>
      <c r="M91" s="24">
        <v>1.42</v>
      </c>
      <c r="N91" s="12">
        <f>G91*M91</f>
        <v>2219.2043999999996</v>
      </c>
      <c r="O91" s="12">
        <v>0</v>
      </c>
      <c r="P91" s="12">
        <f>N91+O91</f>
        <v>2219.2043999999996</v>
      </c>
      <c r="Q91" s="12">
        <v>1.34</v>
      </c>
      <c r="R91" s="12">
        <f>H91*Q91</f>
        <v>475.4856</v>
      </c>
      <c r="S91" s="12">
        <f>I91*1.08</f>
        <v>13.0572</v>
      </c>
      <c r="T91" s="12">
        <f>F91*S91</f>
        <v>25039.270151999997</v>
      </c>
      <c r="U91" s="12">
        <v>0</v>
      </c>
      <c r="V91" s="12">
        <f>T91+U91</f>
        <v>25039.270151999997</v>
      </c>
      <c r="W91" s="12">
        <f>M91*$W$6</f>
        <v>1.5605799999999999</v>
      </c>
      <c r="X91" s="12">
        <f>G91*W91</f>
        <v>2438.9056355999996</v>
      </c>
      <c r="Y91" s="12">
        <v>0</v>
      </c>
      <c r="Z91" s="12">
        <f>X91+Y91</f>
        <v>2438.9056355999996</v>
      </c>
      <c r="AA91" s="19"/>
      <c r="AB91" s="20">
        <v>1.4</v>
      </c>
    </row>
    <row r="92" spans="1:28" ht="15">
      <c r="A92" s="26"/>
      <c r="B92" s="29"/>
      <c r="C92" s="3"/>
      <c r="D92" s="3"/>
      <c r="E92" s="3"/>
      <c r="F92" s="3"/>
      <c r="G92" s="7"/>
      <c r="H92" s="7"/>
      <c r="I92" s="3"/>
      <c r="J92" s="10"/>
      <c r="K92" s="3"/>
      <c r="L92" s="5"/>
      <c r="M92" s="3"/>
      <c r="N92" s="5"/>
      <c r="O92" s="10"/>
      <c r="P92" s="5"/>
      <c r="Q92" s="5"/>
      <c r="R92" s="5"/>
      <c r="S92" s="12"/>
      <c r="T92" s="5"/>
      <c r="U92" s="5"/>
      <c r="V92" s="5"/>
      <c r="W92" s="5"/>
      <c r="X92" s="5"/>
      <c r="Y92" s="5"/>
      <c r="Z92" s="5"/>
      <c r="AA92" s="19"/>
      <c r="AB92" s="19"/>
    </row>
    <row r="93" spans="1:28" ht="15">
      <c r="A93" s="24">
        <v>61</v>
      </c>
      <c r="B93" s="32" t="s">
        <v>45</v>
      </c>
      <c r="C93" s="24">
        <f>F93+E93+D93</f>
        <v>414.58</v>
      </c>
      <c r="D93" s="12">
        <v>35.32</v>
      </c>
      <c r="E93" s="12">
        <v>0</v>
      </c>
      <c r="F93" s="24">
        <f>G93+H93</f>
        <v>379.26</v>
      </c>
      <c r="G93" s="28">
        <v>379.26</v>
      </c>
      <c r="H93" s="23">
        <v>0</v>
      </c>
      <c r="I93" s="24">
        <v>12.27</v>
      </c>
      <c r="J93" s="25">
        <f>F93*I93</f>
        <v>4653.5202</v>
      </c>
      <c r="K93" s="12">
        <v>0</v>
      </c>
      <c r="L93" s="12">
        <f>J93+K93</f>
        <v>4653.5202</v>
      </c>
      <c r="M93" s="24">
        <v>1.42</v>
      </c>
      <c r="N93" s="12">
        <f>G93*M93</f>
        <v>538.5491999999999</v>
      </c>
      <c r="O93" s="12">
        <v>0</v>
      </c>
      <c r="P93" s="12">
        <f>N93+O93</f>
        <v>538.5491999999999</v>
      </c>
      <c r="Q93" s="12">
        <v>1.34</v>
      </c>
      <c r="R93" s="12">
        <v>0</v>
      </c>
      <c r="S93" s="12">
        <f>I93*1.09</f>
        <v>13.3743</v>
      </c>
      <c r="T93" s="12">
        <f>F93*S93</f>
        <v>5072.337018</v>
      </c>
      <c r="U93" s="12">
        <v>0</v>
      </c>
      <c r="V93" s="12">
        <f>T93+U93</f>
        <v>5072.337018</v>
      </c>
      <c r="W93" s="12">
        <f>M93*$W$6</f>
        <v>1.5605799999999999</v>
      </c>
      <c r="X93" s="12">
        <f>G93*W93</f>
        <v>591.8655707999999</v>
      </c>
      <c r="Y93" s="12">
        <v>0</v>
      </c>
      <c r="Z93" s="12">
        <f>X93+Y93</f>
        <v>591.8655707999999</v>
      </c>
      <c r="AA93" s="19"/>
      <c r="AB93" s="20">
        <v>1.4</v>
      </c>
    </row>
    <row r="94" spans="1:28" ht="15">
      <c r="A94" s="26"/>
      <c r="B94" s="29"/>
      <c r="C94" s="3"/>
      <c r="D94" s="3"/>
      <c r="E94" s="3"/>
      <c r="F94" s="3"/>
      <c r="G94" s="7"/>
      <c r="H94" s="7"/>
      <c r="I94" s="3"/>
      <c r="J94" s="10"/>
      <c r="K94" s="3"/>
      <c r="L94" s="5"/>
      <c r="M94" s="3"/>
      <c r="N94" s="5"/>
      <c r="O94" s="10"/>
      <c r="P94" s="5"/>
      <c r="Q94" s="5"/>
      <c r="R94" s="5"/>
      <c r="S94" s="12"/>
      <c r="T94" s="5"/>
      <c r="U94" s="5"/>
      <c r="V94" s="5"/>
      <c r="W94" s="5"/>
      <c r="X94" s="5"/>
      <c r="Y94" s="5"/>
      <c r="Z94" s="5"/>
      <c r="AA94" s="19"/>
      <c r="AB94" s="19"/>
    </row>
    <row r="95" spans="1:28" ht="15">
      <c r="A95" s="26">
        <v>62</v>
      </c>
      <c r="B95" s="29" t="s">
        <v>43</v>
      </c>
      <c r="C95" s="3">
        <f aca="true" t="shared" si="54" ref="C95:C107">F95+E95+D95</f>
        <v>7660.0599999999995</v>
      </c>
      <c r="D95" s="3">
        <v>710.7</v>
      </c>
      <c r="E95" s="3"/>
      <c r="F95" s="3">
        <f aca="true" t="shared" si="55" ref="F95:F107">G95+H95</f>
        <v>6949.36</v>
      </c>
      <c r="G95" s="7">
        <v>6469.41</v>
      </c>
      <c r="H95" s="7">
        <v>479.95</v>
      </c>
      <c r="I95" s="3">
        <v>13.98</v>
      </c>
      <c r="J95" s="10">
        <f aca="true" t="shared" si="56" ref="J95:J107">F95*I95</f>
        <v>97152.0528</v>
      </c>
      <c r="K95" s="3"/>
      <c r="L95" s="5">
        <f>J95+K95</f>
        <v>97152.0528</v>
      </c>
      <c r="M95" s="3">
        <v>1.42</v>
      </c>
      <c r="N95" s="5">
        <f aca="true" t="shared" si="57" ref="N95:N107">G95*M95</f>
        <v>9186.562199999998</v>
      </c>
      <c r="O95" s="10"/>
      <c r="P95" s="5">
        <f>N95+O95</f>
        <v>9186.562199999998</v>
      </c>
      <c r="Q95" s="5">
        <v>1.34</v>
      </c>
      <c r="R95" s="5">
        <f aca="true" t="shared" si="58" ref="R95:R107">H95*Q95</f>
        <v>643.133</v>
      </c>
      <c r="S95" s="12">
        <f aca="true" t="shared" si="59" ref="S95:S107">I95*1.07</f>
        <v>14.9586</v>
      </c>
      <c r="T95" s="5">
        <f aca="true" t="shared" si="60" ref="T95:T107">F95*S95</f>
        <v>103952.696496</v>
      </c>
      <c r="U95" s="5"/>
      <c r="V95" s="5">
        <f>T95+U95</f>
        <v>103952.696496</v>
      </c>
      <c r="W95" s="5">
        <f aca="true" t="shared" si="61" ref="W95:W107">M95*$W$6</f>
        <v>1.5605799999999999</v>
      </c>
      <c r="X95" s="5">
        <f aca="true" t="shared" si="62" ref="X95:X107">G95*W95</f>
        <v>10096.031857799999</v>
      </c>
      <c r="Y95" s="5"/>
      <c r="Z95" s="5">
        <f>X95+Y95</f>
        <v>10096.031857799999</v>
      </c>
      <c r="AA95" s="19">
        <v>2.08</v>
      </c>
      <c r="AB95" s="20">
        <v>1.4</v>
      </c>
    </row>
    <row r="96" spans="1:28" ht="15">
      <c r="A96" s="26">
        <f>A95+1</f>
        <v>63</v>
      </c>
      <c r="B96" s="29" t="s">
        <v>44</v>
      </c>
      <c r="C96" s="3">
        <f t="shared" si="54"/>
        <v>7763.6</v>
      </c>
      <c r="D96" s="3">
        <v>702.84</v>
      </c>
      <c r="E96" s="3"/>
      <c r="F96" s="3">
        <f t="shared" si="55"/>
        <v>7060.76</v>
      </c>
      <c r="G96" s="7">
        <v>6776.96</v>
      </c>
      <c r="H96" s="7">
        <v>283.8</v>
      </c>
      <c r="I96" s="3">
        <v>13.98</v>
      </c>
      <c r="J96" s="10">
        <f t="shared" si="56"/>
        <v>98709.42480000001</v>
      </c>
      <c r="K96" s="3"/>
      <c r="L96" s="5">
        <f>J96+K96</f>
        <v>98709.42480000001</v>
      </c>
      <c r="M96" s="3">
        <v>1.42</v>
      </c>
      <c r="N96" s="5">
        <f t="shared" si="57"/>
        <v>9623.2832</v>
      </c>
      <c r="O96" s="10"/>
      <c r="P96" s="5">
        <f>N96+O96</f>
        <v>9623.2832</v>
      </c>
      <c r="Q96" s="5">
        <v>1.34</v>
      </c>
      <c r="R96" s="5">
        <f t="shared" si="58"/>
        <v>380.29200000000003</v>
      </c>
      <c r="S96" s="12">
        <f t="shared" si="59"/>
        <v>14.9586</v>
      </c>
      <c r="T96" s="5">
        <f t="shared" si="60"/>
        <v>105619.08453600001</v>
      </c>
      <c r="U96" s="5"/>
      <c r="V96" s="5">
        <f>T96+U96</f>
        <v>105619.08453600001</v>
      </c>
      <c r="W96" s="5">
        <f t="shared" si="61"/>
        <v>1.5605799999999999</v>
      </c>
      <c r="X96" s="5">
        <f t="shared" si="62"/>
        <v>10575.9882368</v>
      </c>
      <c r="Y96" s="5"/>
      <c r="Z96" s="5">
        <f>X96+Y96</f>
        <v>10575.9882368</v>
      </c>
      <c r="AA96" s="19">
        <v>2.08</v>
      </c>
      <c r="AB96" s="20">
        <v>1.4</v>
      </c>
    </row>
    <row r="97" spans="1:28" ht="15">
      <c r="A97" s="26">
        <f>A96+1</f>
        <v>64</v>
      </c>
      <c r="B97" s="29" t="s">
        <v>49</v>
      </c>
      <c r="C97" s="3">
        <f t="shared" si="54"/>
        <v>3558.6</v>
      </c>
      <c r="D97" s="3">
        <v>311.48</v>
      </c>
      <c r="E97" s="3">
        <v>111.2</v>
      </c>
      <c r="F97" s="3">
        <f t="shared" si="55"/>
        <v>3135.92</v>
      </c>
      <c r="G97" s="7">
        <v>2663.62</v>
      </c>
      <c r="H97" s="7">
        <v>472.3</v>
      </c>
      <c r="I97" s="3">
        <v>13.98</v>
      </c>
      <c r="J97" s="10">
        <f t="shared" si="56"/>
        <v>43840.1616</v>
      </c>
      <c r="K97" s="5">
        <f>E97*I97</f>
        <v>1554.576</v>
      </c>
      <c r="L97" s="5">
        <f>J97+K97</f>
        <v>45394.7376</v>
      </c>
      <c r="M97" s="3">
        <v>1.42</v>
      </c>
      <c r="N97" s="5">
        <f t="shared" si="57"/>
        <v>3782.3403999999996</v>
      </c>
      <c r="O97" s="10">
        <f>E97*M97</f>
        <v>157.904</v>
      </c>
      <c r="P97" s="5">
        <f>N97+O97</f>
        <v>3940.2443999999996</v>
      </c>
      <c r="Q97" s="5">
        <v>1.34</v>
      </c>
      <c r="R97" s="5">
        <f t="shared" si="58"/>
        <v>632.8820000000001</v>
      </c>
      <c r="S97" s="12">
        <f t="shared" si="59"/>
        <v>14.9586</v>
      </c>
      <c r="T97" s="5">
        <f t="shared" si="60"/>
        <v>46908.972912000005</v>
      </c>
      <c r="U97" s="5">
        <f>E97*S97</f>
        <v>1663.39632</v>
      </c>
      <c r="V97" s="5">
        <f>T97+U97</f>
        <v>48572.369232000005</v>
      </c>
      <c r="W97" s="5">
        <f t="shared" si="61"/>
        <v>1.5605799999999999</v>
      </c>
      <c r="X97" s="5">
        <f t="shared" si="62"/>
        <v>4156.792099599999</v>
      </c>
      <c r="Y97" s="5">
        <f>E97*W97</f>
        <v>173.536496</v>
      </c>
      <c r="Z97" s="5">
        <f>X97+Y97</f>
        <v>4330.328595599999</v>
      </c>
      <c r="AA97" s="19">
        <v>2.08</v>
      </c>
      <c r="AB97" s="20">
        <v>1.4</v>
      </c>
    </row>
    <row r="98" spans="1:28" ht="15">
      <c r="A98" s="26">
        <f>A97+1</f>
        <v>65</v>
      </c>
      <c r="B98" s="29" t="s">
        <v>69</v>
      </c>
      <c r="C98" s="3">
        <f t="shared" si="54"/>
        <v>10808.6</v>
      </c>
      <c r="D98" s="3">
        <v>1254.65</v>
      </c>
      <c r="E98" s="3">
        <v>15.5</v>
      </c>
      <c r="F98" s="3">
        <f t="shared" si="55"/>
        <v>9538.45</v>
      </c>
      <c r="G98" s="8">
        <v>8700.25</v>
      </c>
      <c r="H98" s="8">
        <v>838.2</v>
      </c>
      <c r="I98" s="3">
        <v>13.98</v>
      </c>
      <c r="J98" s="10">
        <f t="shared" si="56"/>
        <v>133347.53100000002</v>
      </c>
      <c r="K98" s="3">
        <f>E98*I98</f>
        <v>216.69</v>
      </c>
      <c r="L98" s="5">
        <f>J98+K98</f>
        <v>133564.22100000002</v>
      </c>
      <c r="M98" s="3">
        <v>1.42</v>
      </c>
      <c r="N98" s="5">
        <f t="shared" si="57"/>
        <v>12354.355</v>
      </c>
      <c r="O98" s="10">
        <f>E98*M98</f>
        <v>22.009999999999998</v>
      </c>
      <c r="P98" s="5">
        <f>N98+O98</f>
        <v>12376.365</v>
      </c>
      <c r="Q98" s="5">
        <v>1.34</v>
      </c>
      <c r="R98" s="5">
        <f t="shared" si="58"/>
        <v>1123.188</v>
      </c>
      <c r="S98" s="12">
        <f t="shared" si="59"/>
        <v>14.9586</v>
      </c>
      <c r="T98" s="5">
        <f t="shared" si="60"/>
        <v>142681.85817000002</v>
      </c>
      <c r="U98" s="5">
        <f>E98*S98</f>
        <v>231.8583</v>
      </c>
      <c r="V98" s="5">
        <f>T98+U98</f>
        <v>142913.71647</v>
      </c>
      <c r="W98" s="5">
        <f t="shared" si="61"/>
        <v>1.5605799999999999</v>
      </c>
      <c r="X98" s="5">
        <f t="shared" si="62"/>
        <v>13577.436144999998</v>
      </c>
      <c r="Y98" s="5">
        <f>E98*W98</f>
        <v>24.188989999999997</v>
      </c>
      <c r="Z98" s="5">
        <f>X98+Y98</f>
        <v>13601.625134999998</v>
      </c>
      <c r="AA98" s="19">
        <v>2.08</v>
      </c>
      <c r="AB98" s="20">
        <v>1.4</v>
      </c>
    </row>
    <row r="99" spans="1:28" ht="15">
      <c r="A99" s="26">
        <f>A98+1</f>
        <v>66</v>
      </c>
      <c r="B99" s="29" t="s">
        <v>70</v>
      </c>
      <c r="C99" s="3">
        <f t="shared" si="54"/>
        <v>8673.189999999999</v>
      </c>
      <c r="D99" s="3">
        <v>942.92</v>
      </c>
      <c r="E99" s="3"/>
      <c r="F99" s="3">
        <f t="shared" si="55"/>
        <v>7730.2699999999995</v>
      </c>
      <c r="G99" s="8">
        <v>7354.32</v>
      </c>
      <c r="H99" s="8">
        <v>375.95</v>
      </c>
      <c r="I99" s="3">
        <v>13.98</v>
      </c>
      <c r="J99" s="10">
        <f t="shared" si="56"/>
        <v>108069.1746</v>
      </c>
      <c r="K99" s="3"/>
      <c r="L99" s="5">
        <f>J99+K99</f>
        <v>108069.1746</v>
      </c>
      <c r="M99" s="3">
        <v>1.42</v>
      </c>
      <c r="N99" s="5">
        <f t="shared" si="57"/>
        <v>10443.134399999999</v>
      </c>
      <c r="O99" s="10"/>
      <c r="P99" s="5">
        <f>N99+O99</f>
        <v>10443.134399999999</v>
      </c>
      <c r="Q99" s="5">
        <v>1.34</v>
      </c>
      <c r="R99" s="5">
        <f t="shared" si="58"/>
        <v>503.773</v>
      </c>
      <c r="S99" s="12">
        <f t="shared" si="59"/>
        <v>14.9586</v>
      </c>
      <c r="T99" s="5">
        <f t="shared" si="60"/>
        <v>115634.01682199999</v>
      </c>
      <c r="U99" s="5"/>
      <c r="V99" s="5">
        <f>T99+U99</f>
        <v>115634.01682199999</v>
      </c>
      <c r="W99" s="5">
        <f t="shared" si="61"/>
        <v>1.5605799999999999</v>
      </c>
      <c r="X99" s="5">
        <f t="shared" si="62"/>
        <v>11477.004705599998</v>
      </c>
      <c r="Y99" s="5"/>
      <c r="Z99" s="5">
        <f>X99+Y99</f>
        <v>11477.004705599998</v>
      </c>
      <c r="AA99" s="19">
        <v>2.08</v>
      </c>
      <c r="AB99" s="20">
        <v>1.4</v>
      </c>
    </row>
    <row r="100" spans="1:28" ht="15">
      <c r="A100" s="26">
        <f>A99+1</f>
        <v>67</v>
      </c>
      <c r="B100" s="29" t="s">
        <v>71</v>
      </c>
      <c r="C100" s="3">
        <f t="shared" si="54"/>
        <v>3019.6000000000004</v>
      </c>
      <c r="D100" s="3">
        <v>334.34</v>
      </c>
      <c r="E100" s="3"/>
      <c r="F100" s="3">
        <f t="shared" si="55"/>
        <v>2685.26</v>
      </c>
      <c r="G100" s="8">
        <v>2578.53</v>
      </c>
      <c r="H100" s="8">
        <v>106.73</v>
      </c>
      <c r="I100" s="3">
        <v>13.98</v>
      </c>
      <c r="J100" s="10">
        <f t="shared" si="56"/>
        <v>37539.9348</v>
      </c>
      <c r="K100" s="3"/>
      <c r="L100" s="5">
        <f aca="true" t="shared" si="63" ref="L100:L107">J100+K100</f>
        <v>37539.9348</v>
      </c>
      <c r="M100" s="3">
        <v>1.42</v>
      </c>
      <c r="N100" s="5">
        <f t="shared" si="57"/>
        <v>3661.5126</v>
      </c>
      <c r="O100" s="10"/>
      <c r="P100" s="5">
        <f aca="true" t="shared" si="64" ref="P100:P107">N100+O100</f>
        <v>3661.5126</v>
      </c>
      <c r="Q100" s="5">
        <v>1.34</v>
      </c>
      <c r="R100" s="5">
        <f t="shared" si="58"/>
        <v>143.0182</v>
      </c>
      <c r="S100" s="12">
        <f t="shared" si="59"/>
        <v>14.9586</v>
      </c>
      <c r="T100" s="5">
        <f t="shared" si="60"/>
        <v>40167.730236</v>
      </c>
      <c r="U100" s="5"/>
      <c r="V100" s="5">
        <f aca="true" t="shared" si="65" ref="V100:V107">T100+U100</f>
        <v>40167.730236</v>
      </c>
      <c r="W100" s="5">
        <f t="shared" si="61"/>
        <v>1.5605799999999999</v>
      </c>
      <c r="X100" s="5">
        <f t="shared" si="62"/>
        <v>4024.0023474</v>
      </c>
      <c r="Y100" s="5"/>
      <c r="Z100" s="5">
        <f aca="true" t="shared" si="66" ref="Z100:Z107">X100+Y100</f>
        <v>4024.0023474</v>
      </c>
      <c r="AA100" s="19">
        <v>2.08</v>
      </c>
      <c r="AB100" s="20">
        <v>1.4</v>
      </c>
    </row>
    <row r="101" spans="1:28" ht="15">
      <c r="A101" s="26">
        <f aca="true" t="shared" si="67" ref="A101:A107">A100+1</f>
        <v>68</v>
      </c>
      <c r="B101" s="29" t="s">
        <v>72</v>
      </c>
      <c r="C101" s="3">
        <f t="shared" si="54"/>
        <v>3083.4199999999996</v>
      </c>
      <c r="D101" s="3">
        <v>373.83</v>
      </c>
      <c r="E101" s="3"/>
      <c r="F101" s="3">
        <f t="shared" si="55"/>
        <v>2709.5899999999997</v>
      </c>
      <c r="G101" s="8">
        <v>2563.99</v>
      </c>
      <c r="H101" s="8">
        <v>145.6</v>
      </c>
      <c r="I101" s="3">
        <v>13.98</v>
      </c>
      <c r="J101" s="10">
        <f t="shared" si="56"/>
        <v>37880.068199999994</v>
      </c>
      <c r="K101" s="3"/>
      <c r="L101" s="5">
        <f t="shared" si="63"/>
        <v>37880.068199999994</v>
      </c>
      <c r="M101" s="3">
        <v>1.42</v>
      </c>
      <c r="N101" s="5">
        <f t="shared" si="57"/>
        <v>3640.8657999999996</v>
      </c>
      <c r="O101" s="10"/>
      <c r="P101" s="5">
        <f t="shared" si="64"/>
        <v>3640.8657999999996</v>
      </c>
      <c r="Q101" s="5">
        <v>1.34</v>
      </c>
      <c r="R101" s="5">
        <f t="shared" si="58"/>
        <v>195.104</v>
      </c>
      <c r="S101" s="12">
        <f t="shared" si="59"/>
        <v>14.9586</v>
      </c>
      <c r="T101" s="5">
        <f t="shared" si="60"/>
        <v>40531.672973999994</v>
      </c>
      <c r="U101" s="5"/>
      <c r="V101" s="5">
        <f t="shared" si="65"/>
        <v>40531.672973999994</v>
      </c>
      <c r="W101" s="5">
        <f t="shared" si="61"/>
        <v>1.5605799999999999</v>
      </c>
      <c r="X101" s="5">
        <f t="shared" si="62"/>
        <v>4001.3115141999992</v>
      </c>
      <c r="Y101" s="5"/>
      <c r="Z101" s="5">
        <f t="shared" si="66"/>
        <v>4001.3115141999992</v>
      </c>
      <c r="AA101" s="19">
        <v>2.08</v>
      </c>
      <c r="AB101" s="20">
        <v>1.4</v>
      </c>
    </row>
    <row r="102" spans="1:28" ht="15">
      <c r="A102" s="26">
        <f t="shared" si="67"/>
        <v>69</v>
      </c>
      <c r="B102" s="29" t="s">
        <v>73</v>
      </c>
      <c r="C102" s="3">
        <f t="shared" si="54"/>
        <v>3059.0399999999995</v>
      </c>
      <c r="D102" s="3">
        <v>364.18</v>
      </c>
      <c r="E102" s="3"/>
      <c r="F102" s="3">
        <f t="shared" si="55"/>
        <v>2694.8599999999997</v>
      </c>
      <c r="G102" s="8">
        <v>2499.39</v>
      </c>
      <c r="H102" s="8">
        <v>195.47</v>
      </c>
      <c r="I102" s="3">
        <v>13.98</v>
      </c>
      <c r="J102" s="10">
        <f t="shared" si="56"/>
        <v>37674.142799999994</v>
      </c>
      <c r="K102" s="3"/>
      <c r="L102" s="5">
        <f t="shared" si="63"/>
        <v>37674.142799999994</v>
      </c>
      <c r="M102" s="3">
        <v>1.42</v>
      </c>
      <c r="N102" s="5">
        <f t="shared" si="57"/>
        <v>3549.1337999999996</v>
      </c>
      <c r="O102" s="10"/>
      <c r="P102" s="5">
        <f t="shared" si="64"/>
        <v>3549.1337999999996</v>
      </c>
      <c r="Q102" s="5">
        <v>1.34</v>
      </c>
      <c r="R102" s="5">
        <f t="shared" si="58"/>
        <v>261.9298</v>
      </c>
      <c r="S102" s="12">
        <f t="shared" si="59"/>
        <v>14.9586</v>
      </c>
      <c r="T102" s="5">
        <f t="shared" si="60"/>
        <v>40311.332795999995</v>
      </c>
      <c r="U102" s="5"/>
      <c r="V102" s="5">
        <f t="shared" si="65"/>
        <v>40311.332795999995</v>
      </c>
      <c r="W102" s="5">
        <f t="shared" si="61"/>
        <v>1.5605799999999999</v>
      </c>
      <c r="X102" s="5">
        <f t="shared" si="62"/>
        <v>3900.4980461999994</v>
      </c>
      <c r="Y102" s="5"/>
      <c r="Z102" s="5">
        <f t="shared" si="66"/>
        <v>3900.4980461999994</v>
      </c>
      <c r="AA102" s="19">
        <v>2.08</v>
      </c>
      <c r="AB102" s="20">
        <v>1.4</v>
      </c>
    </row>
    <row r="103" spans="1:28" ht="15">
      <c r="A103" s="26">
        <f t="shared" si="67"/>
        <v>70</v>
      </c>
      <c r="B103" s="29" t="s">
        <v>74</v>
      </c>
      <c r="C103" s="3">
        <f t="shared" si="54"/>
        <v>7234.24</v>
      </c>
      <c r="D103" s="3">
        <v>806.5</v>
      </c>
      <c r="E103" s="3">
        <v>489.5</v>
      </c>
      <c r="F103" s="3">
        <f t="shared" si="55"/>
        <v>5938.24</v>
      </c>
      <c r="G103" s="8">
        <v>5610.04</v>
      </c>
      <c r="H103" s="8">
        <v>328.2</v>
      </c>
      <c r="I103" s="3">
        <v>13.98</v>
      </c>
      <c r="J103" s="10">
        <f t="shared" si="56"/>
        <v>83016.5952</v>
      </c>
      <c r="K103" s="3"/>
      <c r="L103" s="5">
        <f t="shared" si="63"/>
        <v>83016.5952</v>
      </c>
      <c r="M103" s="3">
        <v>1.42</v>
      </c>
      <c r="N103" s="5">
        <f t="shared" si="57"/>
        <v>7966.256799999999</v>
      </c>
      <c r="O103" s="10"/>
      <c r="P103" s="5">
        <f t="shared" si="64"/>
        <v>7966.256799999999</v>
      </c>
      <c r="Q103" s="5">
        <v>1.34</v>
      </c>
      <c r="R103" s="5">
        <f t="shared" si="58"/>
        <v>439.788</v>
      </c>
      <c r="S103" s="12">
        <f t="shared" si="59"/>
        <v>14.9586</v>
      </c>
      <c r="T103" s="5">
        <f t="shared" si="60"/>
        <v>88827.756864</v>
      </c>
      <c r="U103" s="5"/>
      <c r="V103" s="5">
        <f t="shared" si="65"/>
        <v>88827.756864</v>
      </c>
      <c r="W103" s="5">
        <f t="shared" si="61"/>
        <v>1.5605799999999999</v>
      </c>
      <c r="X103" s="5">
        <f t="shared" si="62"/>
        <v>8754.9162232</v>
      </c>
      <c r="Y103" s="5"/>
      <c r="Z103" s="5">
        <f t="shared" si="66"/>
        <v>8754.9162232</v>
      </c>
      <c r="AA103" s="19">
        <v>2.08</v>
      </c>
      <c r="AB103" s="20">
        <v>1.4</v>
      </c>
    </row>
    <row r="104" spans="1:28" ht="15">
      <c r="A104" s="26">
        <f t="shared" si="67"/>
        <v>71</v>
      </c>
      <c r="B104" s="29" t="s">
        <v>75</v>
      </c>
      <c r="C104" s="3">
        <f t="shared" si="54"/>
        <v>6717.280000000001</v>
      </c>
      <c r="D104" s="5">
        <v>757.3</v>
      </c>
      <c r="E104" s="5">
        <v>545.2</v>
      </c>
      <c r="F104" s="3">
        <f t="shared" si="55"/>
        <v>5414.780000000001</v>
      </c>
      <c r="G104" s="8">
        <v>5137.18</v>
      </c>
      <c r="H104" s="8">
        <v>277.6</v>
      </c>
      <c r="I104" s="3">
        <v>13.98</v>
      </c>
      <c r="J104" s="10">
        <f t="shared" si="56"/>
        <v>75698.62440000002</v>
      </c>
      <c r="K104" s="5">
        <f>E104*I104</f>
        <v>7621.896000000001</v>
      </c>
      <c r="L104" s="5">
        <f t="shared" si="63"/>
        <v>83320.52040000001</v>
      </c>
      <c r="M104" s="3">
        <v>1.42</v>
      </c>
      <c r="N104" s="5">
        <f t="shared" si="57"/>
        <v>7294.7956</v>
      </c>
      <c r="O104" s="10">
        <f>E104*M104</f>
        <v>774.184</v>
      </c>
      <c r="P104" s="5">
        <f t="shared" si="64"/>
        <v>8068.979600000001</v>
      </c>
      <c r="Q104" s="5">
        <v>1.34</v>
      </c>
      <c r="R104" s="5">
        <f t="shared" si="58"/>
        <v>371.98400000000004</v>
      </c>
      <c r="S104" s="12">
        <f t="shared" si="59"/>
        <v>14.9586</v>
      </c>
      <c r="T104" s="5">
        <f t="shared" si="60"/>
        <v>80997.52810800001</v>
      </c>
      <c r="U104" s="5">
        <f>E104*S104</f>
        <v>8155.428720000001</v>
      </c>
      <c r="V104" s="5">
        <f t="shared" si="65"/>
        <v>89152.95682800001</v>
      </c>
      <c r="W104" s="5">
        <f t="shared" si="61"/>
        <v>1.5605799999999999</v>
      </c>
      <c r="X104" s="5">
        <f t="shared" si="62"/>
        <v>8016.980364399999</v>
      </c>
      <c r="Y104" s="5">
        <f>E104*W104</f>
        <v>850.828216</v>
      </c>
      <c r="Z104" s="5">
        <f t="shared" si="66"/>
        <v>8867.8085804</v>
      </c>
      <c r="AA104" s="19">
        <v>2.08</v>
      </c>
      <c r="AB104" s="20">
        <v>1.4</v>
      </c>
    </row>
    <row r="105" spans="1:28" ht="15">
      <c r="A105" s="26">
        <f t="shared" si="67"/>
        <v>72</v>
      </c>
      <c r="B105" s="29" t="s">
        <v>76</v>
      </c>
      <c r="C105" s="3">
        <f t="shared" si="54"/>
        <v>4234.5</v>
      </c>
      <c r="D105" s="3">
        <v>417.6</v>
      </c>
      <c r="E105" s="3"/>
      <c r="F105" s="3">
        <f t="shared" si="55"/>
        <v>3816.9</v>
      </c>
      <c r="G105" s="8">
        <v>3528.5</v>
      </c>
      <c r="H105" s="8">
        <v>288.4</v>
      </c>
      <c r="I105" s="3">
        <v>13.98</v>
      </c>
      <c r="J105" s="10">
        <f t="shared" si="56"/>
        <v>53360.262</v>
      </c>
      <c r="K105" s="5"/>
      <c r="L105" s="5">
        <f t="shared" si="63"/>
        <v>53360.262</v>
      </c>
      <c r="M105" s="3">
        <v>1.42</v>
      </c>
      <c r="N105" s="5">
        <f t="shared" si="57"/>
        <v>5010.469999999999</v>
      </c>
      <c r="O105" s="10"/>
      <c r="P105" s="5">
        <f t="shared" si="64"/>
        <v>5010.469999999999</v>
      </c>
      <c r="Q105" s="5">
        <v>1.34</v>
      </c>
      <c r="R105" s="5">
        <f t="shared" si="58"/>
        <v>386.456</v>
      </c>
      <c r="S105" s="12">
        <f t="shared" si="59"/>
        <v>14.9586</v>
      </c>
      <c r="T105" s="5">
        <f t="shared" si="60"/>
        <v>57095.48034</v>
      </c>
      <c r="U105" s="5"/>
      <c r="V105" s="5">
        <f t="shared" si="65"/>
        <v>57095.48034</v>
      </c>
      <c r="W105" s="5">
        <f t="shared" si="61"/>
        <v>1.5605799999999999</v>
      </c>
      <c r="X105" s="5">
        <f t="shared" si="62"/>
        <v>5506.50653</v>
      </c>
      <c r="Y105" s="5"/>
      <c r="Z105" s="5">
        <f t="shared" si="66"/>
        <v>5506.50653</v>
      </c>
      <c r="AA105" s="19">
        <v>2.08</v>
      </c>
      <c r="AB105" s="20">
        <v>1.4</v>
      </c>
    </row>
    <row r="106" spans="1:28" ht="15">
      <c r="A106" s="26">
        <f t="shared" si="67"/>
        <v>73</v>
      </c>
      <c r="B106" s="29" t="s">
        <v>77</v>
      </c>
      <c r="C106" s="3">
        <f t="shared" si="54"/>
        <v>4345.84</v>
      </c>
      <c r="D106" s="6">
        <v>396.9</v>
      </c>
      <c r="E106" s="6">
        <v>15.82</v>
      </c>
      <c r="F106" s="3">
        <f t="shared" si="55"/>
        <v>3933.12</v>
      </c>
      <c r="G106" s="8">
        <v>3642.71</v>
      </c>
      <c r="H106" s="8">
        <v>290.41</v>
      </c>
      <c r="I106" s="3">
        <v>13.98</v>
      </c>
      <c r="J106" s="10">
        <f t="shared" si="56"/>
        <v>54985.0176</v>
      </c>
      <c r="K106" s="5">
        <f>E106*I106</f>
        <v>221.1636</v>
      </c>
      <c r="L106" s="5">
        <f t="shared" si="63"/>
        <v>55206.1812</v>
      </c>
      <c r="M106" s="3">
        <v>1.42</v>
      </c>
      <c r="N106" s="5">
        <f t="shared" si="57"/>
        <v>5172.6482</v>
      </c>
      <c r="O106" s="10">
        <f>E106*M106</f>
        <v>22.464399999999998</v>
      </c>
      <c r="P106" s="5">
        <f t="shared" si="64"/>
        <v>5195.1125999999995</v>
      </c>
      <c r="Q106" s="5">
        <v>1.34</v>
      </c>
      <c r="R106" s="5">
        <f t="shared" si="58"/>
        <v>389.14940000000007</v>
      </c>
      <c r="S106" s="12">
        <f t="shared" si="59"/>
        <v>14.9586</v>
      </c>
      <c r="T106" s="5">
        <f t="shared" si="60"/>
        <v>58833.968832</v>
      </c>
      <c r="U106" s="5">
        <f>E106*S106</f>
        <v>236.64505200000002</v>
      </c>
      <c r="V106" s="5">
        <f t="shared" si="65"/>
        <v>59070.613884</v>
      </c>
      <c r="W106" s="5">
        <f t="shared" si="61"/>
        <v>1.5605799999999999</v>
      </c>
      <c r="X106" s="5">
        <f t="shared" si="62"/>
        <v>5684.7403718</v>
      </c>
      <c r="Y106" s="5">
        <f>E106*W106</f>
        <v>24.688375599999997</v>
      </c>
      <c r="Z106" s="5">
        <f t="shared" si="66"/>
        <v>5709.428747399999</v>
      </c>
      <c r="AA106" s="19">
        <v>2.08</v>
      </c>
      <c r="AB106" s="20">
        <v>1.4</v>
      </c>
    </row>
    <row r="107" spans="1:28" ht="15">
      <c r="A107" s="26">
        <f t="shared" si="67"/>
        <v>74</v>
      </c>
      <c r="B107" s="29" t="s">
        <v>78</v>
      </c>
      <c r="C107" s="3">
        <f t="shared" si="54"/>
        <v>10588.220000000001</v>
      </c>
      <c r="D107" s="3">
        <v>1004.1</v>
      </c>
      <c r="E107" s="3">
        <v>15.4</v>
      </c>
      <c r="F107" s="3">
        <f t="shared" si="55"/>
        <v>9568.720000000001</v>
      </c>
      <c r="G107" s="8">
        <v>9204.85</v>
      </c>
      <c r="H107" s="8">
        <v>363.87</v>
      </c>
      <c r="I107" s="3">
        <v>13.98</v>
      </c>
      <c r="J107" s="10">
        <f t="shared" si="56"/>
        <v>133770.70560000002</v>
      </c>
      <c r="K107" s="5">
        <f>E107*I107</f>
        <v>215.292</v>
      </c>
      <c r="L107" s="5">
        <f t="shared" si="63"/>
        <v>133985.9976</v>
      </c>
      <c r="M107" s="3">
        <v>1.42</v>
      </c>
      <c r="N107" s="5">
        <f t="shared" si="57"/>
        <v>13070.887</v>
      </c>
      <c r="O107" s="10">
        <f>E107*M107</f>
        <v>21.868</v>
      </c>
      <c r="P107" s="5">
        <f t="shared" si="64"/>
        <v>13092.755000000001</v>
      </c>
      <c r="Q107" s="5">
        <v>1.34</v>
      </c>
      <c r="R107" s="5">
        <f t="shared" si="58"/>
        <v>487.58580000000006</v>
      </c>
      <c r="S107" s="12">
        <f t="shared" si="59"/>
        <v>14.9586</v>
      </c>
      <c r="T107" s="5">
        <f t="shared" si="60"/>
        <v>143134.65499200003</v>
      </c>
      <c r="U107" s="5">
        <f>E107*S107</f>
        <v>230.36244000000002</v>
      </c>
      <c r="V107" s="5">
        <f t="shared" si="65"/>
        <v>143365.01743200002</v>
      </c>
      <c r="W107" s="5">
        <f t="shared" si="61"/>
        <v>1.5605799999999999</v>
      </c>
      <c r="X107" s="5">
        <f t="shared" si="62"/>
        <v>14364.904813</v>
      </c>
      <c r="Y107" s="5">
        <f>E107*W107</f>
        <v>24.032932</v>
      </c>
      <c r="Z107" s="5">
        <f t="shared" si="66"/>
        <v>14388.937745</v>
      </c>
      <c r="AA107" s="19">
        <v>2.08</v>
      </c>
      <c r="AB107" s="20">
        <v>1.4</v>
      </c>
    </row>
    <row r="108" spans="1:28" ht="15">
      <c r="A108" s="24"/>
      <c r="B108" s="32" t="s">
        <v>90</v>
      </c>
      <c r="C108" s="23">
        <f aca="true" t="shared" si="68" ref="C108:H108">SUM(C95:C107)</f>
        <v>80746.19</v>
      </c>
      <c r="D108" s="23">
        <f t="shared" si="68"/>
        <v>8377.34</v>
      </c>
      <c r="E108" s="23">
        <f t="shared" si="68"/>
        <v>1192.6200000000001</v>
      </c>
      <c r="F108" s="23">
        <f t="shared" si="68"/>
        <v>71176.23000000001</v>
      </c>
      <c r="G108" s="23">
        <f t="shared" si="68"/>
        <v>66729.75</v>
      </c>
      <c r="H108" s="23">
        <f t="shared" si="68"/>
        <v>4446.48</v>
      </c>
      <c r="I108" s="24"/>
      <c r="J108" s="23">
        <f>SUM(J95:J107)</f>
        <v>995043.6954000001</v>
      </c>
      <c r="K108" s="23">
        <f>SUM(K95:K107)</f>
        <v>9829.6176</v>
      </c>
      <c r="L108" s="23">
        <f>SUM(L95:L107)</f>
        <v>1004873.3130000001</v>
      </c>
      <c r="M108" s="24"/>
      <c r="N108" s="23">
        <f>SUM(N95:N107)</f>
        <v>94756.245</v>
      </c>
      <c r="O108" s="23">
        <f>SUM(O95:O107)</f>
        <v>998.4304</v>
      </c>
      <c r="P108" s="23">
        <f>SUM(P95:P107)</f>
        <v>95754.67540000001</v>
      </c>
      <c r="Q108" s="12"/>
      <c r="R108" s="23">
        <f>SUM(R95:R107)</f>
        <v>5958.283200000001</v>
      </c>
      <c r="S108" s="23"/>
      <c r="T108" s="23">
        <f>SUM(T95:T107)</f>
        <v>1064696.754078</v>
      </c>
      <c r="U108" s="23">
        <f>SUM(U95:U107)</f>
        <v>10517.690832000002</v>
      </c>
      <c r="V108" s="23">
        <f>SUM(V95:V107)</f>
        <v>1075214.44491</v>
      </c>
      <c r="W108" s="12"/>
      <c r="X108" s="23">
        <f>SUM(X95:X107)</f>
        <v>104137.11325499999</v>
      </c>
      <c r="Y108" s="23">
        <f>SUM(Y95:Y107)</f>
        <v>1097.2750096</v>
      </c>
      <c r="Z108" s="23">
        <f>SUM(Z95:Z107)</f>
        <v>105234.3882646</v>
      </c>
      <c r="AA108" s="18"/>
      <c r="AB108" s="18"/>
    </row>
    <row r="109" spans="1:28" ht="15">
      <c r="A109" s="18"/>
      <c r="B109" s="36" t="s">
        <v>6</v>
      </c>
      <c r="C109" s="12">
        <f aca="true" t="shared" si="69" ref="C109:H109">C11+C13+C15+C34+C36+C40+C42+C44+C46+C50+C61+C87+C91+C93+C108+C89</f>
        <v>213763.86</v>
      </c>
      <c r="D109" s="12">
        <f t="shared" si="69"/>
        <v>23341.769999999997</v>
      </c>
      <c r="E109" s="12">
        <f t="shared" si="69"/>
        <v>2205.11</v>
      </c>
      <c r="F109" s="12">
        <f t="shared" si="69"/>
        <v>188216.98</v>
      </c>
      <c r="G109" s="12">
        <f t="shared" si="69"/>
        <v>173154.12</v>
      </c>
      <c r="H109" s="12">
        <f t="shared" si="69"/>
        <v>15062.86</v>
      </c>
      <c r="I109" s="3"/>
      <c r="J109" s="12">
        <f>J11+J15+J34+J36+J40+J42+J44+J50+J61+J87+J91+J93+J108</f>
        <v>2160521.4694</v>
      </c>
      <c r="K109" s="12">
        <f>K11+K15+K34+K36+K40+K42+K44+K50+K61+K87+K91+K93+K108</f>
        <v>14638.1194</v>
      </c>
      <c r="L109" s="12">
        <f>L11+L15+L34+L36+L40+L42+L44+L50+L61+L87+L91+L93+L108</f>
        <v>2175159.5888</v>
      </c>
      <c r="M109" s="3"/>
      <c r="N109" s="12">
        <f>N11+N15+N34+N36+N40+N42+N44+N50+N61+N87+N91+N93+N108</f>
        <v>235600.5596</v>
      </c>
      <c r="O109" s="12">
        <f>O11+O15+O34+O36+O40+O42+O44+O50+O61+O87+O91+O93+O108</f>
        <v>1647.9242</v>
      </c>
      <c r="P109" s="12">
        <f>P11+P15+P34+P36+P40+P42+P44+P50+P61+P87+P91+P93+P108</f>
        <v>237248.48380000002</v>
      </c>
      <c r="Q109" s="12"/>
      <c r="R109" s="12">
        <f>R11+R15+R34+R36+R40+R42+R44+R50+R61+R87+R91+R93+R108</f>
        <v>19563.1424</v>
      </c>
      <c r="S109" s="3"/>
      <c r="T109" s="12">
        <f>T11+T15+T34+T36+T40+T42+T44+T50+T61+T87+T91+T93+T108+T89</f>
        <v>2364706.4124589004</v>
      </c>
      <c r="U109" s="12">
        <f>U11+U15+U34+U36+U40+U42+U44+U50+U61+U87+U91+U93+U108+U89</f>
        <v>21587.757439</v>
      </c>
      <c r="V109" s="12">
        <f>V11+V15+V34+V36+V40+V42+V44+V50+V61+V87+V91+V93+V108+V89</f>
        <v>2386294.1698979</v>
      </c>
      <c r="W109" s="3"/>
      <c r="X109" s="12">
        <f>X11+X15+X34+X36+X40+X42+X44+X50+X61+X87+X91+X93+X108+X89</f>
        <v>263664.1999502</v>
      </c>
      <c r="Y109" s="12">
        <f>Y11+Y15+Y34+Y36+Y40+Y42+Y44+Y50+Y61+Y87+Y91+Y93+Y108+Y89</f>
        <v>2587.4572458</v>
      </c>
      <c r="Z109" s="12">
        <f>Z11+Z15+Z34+Z36+Z40+Z42+Z44+Z50+Z61+Z87+Z91+Z93+Z108+Z89</f>
        <v>266251.657196</v>
      </c>
      <c r="AA109" s="18"/>
      <c r="AB109" s="18"/>
    </row>
    <row r="111" spans="1:28" ht="17.25">
      <c r="A111" s="48" t="s">
        <v>99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</row>
    <row r="112" spans="1:28" ht="17.25">
      <c r="A112" s="49" t="s">
        <v>111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</row>
    <row r="114" spans="1:28" ht="32.25" customHeight="1">
      <c r="A114" s="65"/>
      <c r="B114" s="64" t="s">
        <v>0</v>
      </c>
      <c r="C114" s="63" t="s">
        <v>95</v>
      </c>
      <c r="D114" s="63" t="s">
        <v>96</v>
      </c>
      <c r="E114" s="63"/>
      <c r="F114" s="63"/>
      <c r="G114" s="63"/>
      <c r="H114" s="63"/>
      <c r="I114" s="66" t="s">
        <v>85</v>
      </c>
      <c r="J114" s="67"/>
      <c r="K114" s="62"/>
      <c r="L114" s="31" t="s">
        <v>3</v>
      </c>
      <c r="M114" s="66" t="s">
        <v>4</v>
      </c>
      <c r="N114" s="67"/>
      <c r="O114" s="62"/>
      <c r="P114" s="31" t="s">
        <v>83</v>
      </c>
      <c r="Q114" s="31" t="s">
        <v>84</v>
      </c>
      <c r="R114" s="31" t="s">
        <v>92</v>
      </c>
      <c r="S114" s="51" t="s">
        <v>97</v>
      </c>
      <c r="T114" s="5"/>
      <c r="U114" s="5"/>
      <c r="V114" s="5"/>
      <c r="W114" s="5"/>
      <c r="X114" s="5"/>
      <c r="Y114" s="5"/>
      <c r="Z114" s="5"/>
      <c r="AA114" s="50" t="s">
        <v>100</v>
      </c>
      <c r="AB114" s="50" t="s">
        <v>101</v>
      </c>
    </row>
    <row r="115" spans="1:28" ht="15">
      <c r="A115" s="65"/>
      <c r="B115" s="64"/>
      <c r="C115" s="63"/>
      <c r="D115" s="63" t="s">
        <v>91</v>
      </c>
      <c r="E115" s="63" t="s">
        <v>94</v>
      </c>
      <c r="F115" s="63" t="s">
        <v>98</v>
      </c>
      <c r="G115" s="65" t="s">
        <v>96</v>
      </c>
      <c r="H115" s="65"/>
      <c r="I115" s="68"/>
      <c r="J115" s="69"/>
      <c r="K115" s="70"/>
      <c r="L115" s="31"/>
      <c r="M115" s="68"/>
      <c r="N115" s="69"/>
      <c r="O115" s="70"/>
      <c r="P115" s="31"/>
      <c r="Q115" s="31"/>
      <c r="R115" s="31"/>
      <c r="S115" s="52"/>
      <c r="T115" s="5"/>
      <c r="U115" s="5"/>
      <c r="V115" s="5"/>
      <c r="W115" s="5"/>
      <c r="X115" s="5"/>
      <c r="Y115" s="5"/>
      <c r="Z115" s="5"/>
      <c r="AA115" s="50"/>
      <c r="AB115" s="50"/>
    </row>
    <row r="116" spans="1:28" ht="57">
      <c r="A116" s="65"/>
      <c r="B116" s="64"/>
      <c r="C116" s="63"/>
      <c r="D116" s="63"/>
      <c r="E116" s="63"/>
      <c r="F116" s="63"/>
      <c r="G116" s="31" t="s">
        <v>1</v>
      </c>
      <c r="H116" s="31" t="s">
        <v>2</v>
      </c>
      <c r="I116" s="31"/>
      <c r="J116" s="31" t="s">
        <v>80</v>
      </c>
      <c r="K116" s="31" t="s">
        <v>81</v>
      </c>
      <c r="L116" s="31" t="s">
        <v>82</v>
      </c>
      <c r="M116" s="31"/>
      <c r="N116" s="31" t="s">
        <v>80</v>
      </c>
      <c r="O116" s="31" t="s">
        <v>81</v>
      </c>
      <c r="P116" s="31" t="s">
        <v>82</v>
      </c>
      <c r="Q116" s="31"/>
      <c r="R116" s="31"/>
      <c r="S116" s="53"/>
      <c r="T116" s="5"/>
      <c r="U116" s="5"/>
      <c r="V116" s="5"/>
      <c r="W116" s="5"/>
      <c r="X116" s="5"/>
      <c r="Y116" s="5"/>
      <c r="Z116" s="5"/>
      <c r="AA116" s="50"/>
      <c r="AB116" s="50"/>
    </row>
    <row r="117" spans="1:28" ht="15">
      <c r="A117" s="30">
        <f>A115+1</f>
        <v>1</v>
      </c>
      <c r="B117" s="37" t="s">
        <v>104</v>
      </c>
      <c r="C117" s="38">
        <f>F117+E117+D117</f>
        <v>5378.8099999999995</v>
      </c>
      <c r="D117" s="3">
        <v>1157.99</v>
      </c>
      <c r="E117" s="3">
        <v>23.5</v>
      </c>
      <c r="F117" s="39">
        <f>G117+H117</f>
        <v>4197.32</v>
      </c>
      <c r="G117" s="40">
        <v>2780.68</v>
      </c>
      <c r="H117" s="39">
        <v>1416.64</v>
      </c>
      <c r="I117" s="38">
        <v>16.7</v>
      </c>
      <c r="J117" s="38">
        <f>F117*I117</f>
        <v>70095.24399999999</v>
      </c>
      <c r="K117" s="38">
        <f>E117*I117</f>
        <v>392.45</v>
      </c>
      <c r="L117" s="38">
        <f>J117+K117</f>
        <v>70487.69399999999</v>
      </c>
      <c r="M117" s="38">
        <v>1.42</v>
      </c>
      <c r="N117" s="38">
        <f>G117*M117</f>
        <v>3948.5655999999994</v>
      </c>
      <c r="O117" s="38"/>
      <c r="P117" s="38">
        <f>E117*M117</f>
        <v>33.37</v>
      </c>
      <c r="Q117" s="38">
        <f>N117+P117</f>
        <v>3981.9355999999993</v>
      </c>
      <c r="R117" s="38">
        <v>1.34</v>
      </c>
      <c r="S117" s="41">
        <v>16.99</v>
      </c>
      <c r="T117" s="42">
        <v>2.08</v>
      </c>
      <c r="U117" s="42">
        <v>1.4</v>
      </c>
      <c r="V117" s="42">
        <v>1.4</v>
      </c>
      <c r="AA117" s="42">
        <v>2.08</v>
      </c>
      <c r="AB117" s="42">
        <v>1.4</v>
      </c>
    </row>
    <row r="118" spans="1:28" ht="15">
      <c r="A118" s="30">
        <f>A117+1</f>
        <v>2</v>
      </c>
      <c r="B118" s="37" t="s">
        <v>105</v>
      </c>
      <c r="C118" s="38">
        <f>F118+E118+D118</f>
        <v>5642.129999999999</v>
      </c>
      <c r="D118" s="43">
        <v>1451.1</v>
      </c>
      <c r="E118" s="43">
        <v>17.2</v>
      </c>
      <c r="F118" s="39">
        <f>G118+H118</f>
        <v>4173.83</v>
      </c>
      <c r="G118" s="40">
        <v>2905</v>
      </c>
      <c r="H118" s="39">
        <v>1268.83</v>
      </c>
      <c r="I118" s="38">
        <v>16.7</v>
      </c>
      <c r="J118" s="38">
        <f>F118*I118</f>
        <v>69702.961</v>
      </c>
      <c r="K118" s="38">
        <f>E118*I118</f>
        <v>287.23999999999995</v>
      </c>
      <c r="L118" s="38">
        <f>J118+K118</f>
        <v>69990.201</v>
      </c>
      <c r="M118" s="38">
        <v>1.42</v>
      </c>
      <c r="N118" s="38">
        <f>G118*M118</f>
        <v>4125.099999999999</v>
      </c>
      <c r="O118" s="38"/>
      <c r="P118" s="38">
        <f>E118*M118</f>
        <v>24.424</v>
      </c>
      <c r="Q118" s="38">
        <f>N118+P118</f>
        <v>4149.523999999999</v>
      </c>
      <c r="R118" s="38">
        <v>1.34</v>
      </c>
      <c r="S118" s="41">
        <v>16.99</v>
      </c>
      <c r="T118" s="42">
        <v>2.08</v>
      </c>
      <c r="U118" s="42">
        <v>1.4</v>
      </c>
      <c r="V118" s="42">
        <v>1.4</v>
      </c>
      <c r="AA118" s="42">
        <v>2.08</v>
      </c>
      <c r="AB118" s="42">
        <v>1.4</v>
      </c>
    </row>
    <row r="119" spans="1:28" ht="15">
      <c r="A119" s="30">
        <f>A118+1</f>
        <v>3</v>
      </c>
      <c r="B119" s="37" t="s">
        <v>106</v>
      </c>
      <c r="C119" s="38">
        <f>F119+E119+D119</f>
        <v>5750.93</v>
      </c>
      <c r="D119" s="44">
        <v>1242.1</v>
      </c>
      <c r="E119" s="44">
        <v>73.4</v>
      </c>
      <c r="F119" s="39">
        <f>G119+H119</f>
        <v>4435.43</v>
      </c>
      <c r="G119" s="40">
        <v>3237.18</v>
      </c>
      <c r="H119" s="39">
        <v>1198.25</v>
      </c>
      <c r="I119" s="38">
        <v>16.7</v>
      </c>
      <c r="J119" s="38">
        <f>F119*I119</f>
        <v>74071.681</v>
      </c>
      <c r="K119" s="38">
        <f>E119*I119</f>
        <v>1225.78</v>
      </c>
      <c r="L119" s="38">
        <f>J119+K119</f>
        <v>75297.461</v>
      </c>
      <c r="M119" s="38">
        <v>1.42</v>
      </c>
      <c r="N119" s="38">
        <f>G119*M119</f>
        <v>4596.7955999999995</v>
      </c>
      <c r="O119" s="38"/>
      <c r="P119" s="38">
        <f>E119*M119</f>
        <v>104.22800000000001</v>
      </c>
      <c r="Q119" s="38">
        <f>N119+P119</f>
        <v>4701.0235999999995</v>
      </c>
      <c r="R119" s="38">
        <v>1.34</v>
      </c>
      <c r="S119" s="41">
        <v>17.7</v>
      </c>
      <c r="T119" s="42">
        <v>2.08</v>
      </c>
      <c r="U119" s="42">
        <v>1.4</v>
      </c>
      <c r="V119" s="42">
        <v>1.4</v>
      </c>
      <c r="AA119" s="42">
        <v>2.08</v>
      </c>
      <c r="AB119" s="42">
        <v>1.4</v>
      </c>
    </row>
    <row r="120" spans="1:28" ht="15">
      <c r="A120" s="30"/>
      <c r="B120" s="36" t="s">
        <v>90</v>
      </c>
      <c r="C120" s="45">
        <f aca="true" t="shared" si="70" ref="C120:H120">SUM(C117:C119)</f>
        <v>16771.87</v>
      </c>
      <c r="D120" s="45">
        <f t="shared" si="70"/>
        <v>3851.19</v>
      </c>
      <c r="E120" s="45">
        <f t="shared" si="70"/>
        <v>114.10000000000001</v>
      </c>
      <c r="F120" s="45">
        <f t="shared" si="70"/>
        <v>12806.58</v>
      </c>
      <c r="G120" s="45">
        <f t="shared" si="70"/>
        <v>8922.86</v>
      </c>
      <c r="H120" s="45">
        <f t="shared" si="70"/>
        <v>3883.7200000000003</v>
      </c>
      <c r="I120" s="46"/>
      <c r="J120" s="46">
        <f>SUM(J117:J119)</f>
        <v>213869.886</v>
      </c>
      <c r="K120" s="46">
        <f>SUM(K117:K119)</f>
        <v>1905.4699999999998</v>
      </c>
      <c r="L120" s="46">
        <f>SUM(L117:L119)</f>
        <v>215775.35599999997</v>
      </c>
      <c r="M120" s="46"/>
      <c r="N120" s="46">
        <f>SUM(N117:N119)</f>
        <v>12670.461199999998</v>
      </c>
      <c r="O120" s="46">
        <f>SUM(O117:O119)</f>
        <v>0</v>
      </c>
      <c r="P120" s="46">
        <f>SUM(P117:P119)</f>
        <v>162.022</v>
      </c>
      <c r="Q120" s="46">
        <f>SUM(Q117:Q119)</f>
        <v>12832.483199999999</v>
      </c>
      <c r="R120" s="46"/>
      <c r="S120" s="46"/>
      <c r="T120" s="46"/>
      <c r="U120" s="47"/>
      <c r="V120" s="47"/>
      <c r="AA120" s="18"/>
      <c r="AB120" s="18"/>
    </row>
  </sheetData>
  <sheetProtection/>
  <mergeCells count="47">
    <mergeCell ref="F115:F116"/>
    <mergeCell ref="G115:H115"/>
    <mergeCell ref="I114:K115"/>
    <mergeCell ref="F68:F69"/>
    <mergeCell ref="G68:H68"/>
    <mergeCell ref="U8:U10"/>
    <mergeCell ref="M8:O9"/>
    <mergeCell ref="I8:K9"/>
    <mergeCell ref="M114:O115"/>
    <mergeCell ref="S114:S116"/>
    <mergeCell ref="I67:K68"/>
    <mergeCell ref="M67:O68"/>
    <mergeCell ref="D9:D10"/>
    <mergeCell ref="G9:H9"/>
    <mergeCell ref="S67:S69"/>
    <mergeCell ref="D68:D69"/>
    <mergeCell ref="E68:E69"/>
    <mergeCell ref="B114:B116"/>
    <mergeCell ref="C114:C116"/>
    <mergeCell ref="D114:H114"/>
    <mergeCell ref="A111:AB111"/>
    <mergeCell ref="A112:AB112"/>
    <mergeCell ref="A114:A116"/>
    <mergeCell ref="AA114:AA116"/>
    <mergeCell ref="AB114:AB116"/>
    <mergeCell ref="D115:D116"/>
    <mergeCell ref="E115:E116"/>
    <mergeCell ref="A8:A10"/>
    <mergeCell ref="B8:B10"/>
    <mergeCell ref="F9:F10"/>
    <mergeCell ref="B67:B69"/>
    <mergeCell ref="C67:C69"/>
    <mergeCell ref="D67:H67"/>
    <mergeCell ref="C8:C10"/>
    <mergeCell ref="E9:E10"/>
    <mergeCell ref="D8:H8"/>
    <mergeCell ref="A67:A69"/>
    <mergeCell ref="A4:AB4"/>
    <mergeCell ref="A5:AB5"/>
    <mergeCell ref="AA67:AA69"/>
    <mergeCell ref="S8:S10"/>
    <mergeCell ref="T8:T10"/>
    <mergeCell ref="AB67:AB69"/>
    <mergeCell ref="AA8:AA10"/>
    <mergeCell ref="AB8:AB10"/>
    <mergeCell ref="A7:AB7"/>
    <mergeCell ref="W8:Y8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Надежда</cp:lastModifiedBy>
  <cp:lastPrinted>2014-02-07T05:07:16Z</cp:lastPrinted>
  <dcterms:created xsi:type="dcterms:W3CDTF">2013-01-16T06:50:33Z</dcterms:created>
  <dcterms:modified xsi:type="dcterms:W3CDTF">2014-02-12T19:02:54Z</dcterms:modified>
  <cp:category/>
  <cp:version/>
  <cp:contentType/>
  <cp:contentStatus/>
</cp:coreProperties>
</file>