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  <sheet name="правильно распечатали" sheetId="3" r:id="rId3"/>
  </sheets>
  <definedNames>
    <definedName name="_xlnm.Print_Area" localSheetId="0">'Лист3 (2)'!$A$1:$O$45</definedName>
    <definedName name="_xlnm.Print_Area" localSheetId="2">'правильно распечатали'!$A$1:$O$45</definedName>
  </definedNames>
  <calcPr fullCalcOnLoad="1"/>
</workbook>
</file>

<file path=xl/sharedStrings.xml><?xml version="1.0" encoding="utf-8"?>
<sst xmlns="http://schemas.openxmlformats.org/spreadsheetml/2006/main" count="280" uniqueCount="107">
  <si>
    <t>Адрес многоквартирного дома ( далее МКД)</t>
  </si>
  <si>
    <t>№ п/п</t>
  </si>
  <si>
    <t>Год</t>
  </si>
  <si>
    <t>в том числе жилых</t>
  </si>
  <si>
    <t>Стоимость капитального ремонта, тыс.руб.</t>
  </si>
  <si>
    <t>в том числе за счет средств</t>
  </si>
  <si>
    <t>местного бюджета (субсидия)</t>
  </si>
  <si>
    <t>ТСЖ, других кооперативов, либо собственников помещений</t>
  </si>
  <si>
    <t>предусмотренные в местном бюджете на долевое финансирование</t>
  </si>
  <si>
    <t>за счет бюджета субъекта Российской Федерации</t>
  </si>
  <si>
    <t>за счет средств Фонда</t>
  </si>
  <si>
    <t>ВСЕГО</t>
  </si>
  <si>
    <t>ввода в эксплуатацию</t>
  </si>
  <si>
    <t>последнего комплексного капитального ремонта</t>
  </si>
  <si>
    <t>Группа капитальности</t>
  </si>
  <si>
    <t>общая площадь жилых и нежилых помещений в МКД,  всего</t>
  </si>
  <si>
    <t>всего</t>
  </si>
  <si>
    <t>Планируемый перечень работ по капитальному ремонту</t>
  </si>
  <si>
    <t xml:space="preserve">Удельная стоимость капитального ремонта, тыс.руб./кв. метр общей площади помещений в МКД </t>
  </si>
  <si>
    <t>в том числе жилых, находящихся в собственности граждан</t>
  </si>
  <si>
    <t>н/п</t>
  </si>
  <si>
    <t>ремонт крыши</t>
  </si>
  <si>
    <t>Площадь помещений, кв.м</t>
  </si>
  <si>
    <t xml:space="preserve"> Гагаринское городское поселение Гагаринского района Смоленской области</t>
  </si>
  <si>
    <t>Глава муниципального образования Гагаринское городское поселение Гагаринского района Смоленской области                                  Деев Г.М.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</si>
  <si>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</si>
  <si>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</si>
  <si>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</si>
  <si>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</si>
  <si>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</si>
  <si>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</si>
  <si>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</si>
  <si>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</si>
  <si>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</si>
  <si>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</si>
  <si>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</si>
  <si>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</si>
  <si>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</si>
  <si>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</si>
  <si>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</si>
  <si>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</si>
  <si>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</si>
  <si>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</si>
  <si>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</si>
  <si>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</si>
  <si>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</si>
  <si>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25.</t>
  </si>
  <si>
    <t>26.</t>
  </si>
  <si>
    <t>Ул. Солнцева, 5</t>
  </si>
  <si>
    <t>Ул. Строителей, 28</t>
  </si>
  <si>
    <t>Ул. Бахтина, 6</t>
  </si>
  <si>
    <t>Ул. 50 лет ВЛКСМ, 4</t>
  </si>
  <si>
    <t>Ул. Строителей, 4</t>
  </si>
  <si>
    <t>Ул. Пушная, 18</t>
  </si>
  <si>
    <t>Ул. Строителей, 12</t>
  </si>
  <si>
    <t>Ул. Советская, 67</t>
  </si>
  <si>
    <t>Ул. Советская Набережная, 2</t>
  </si>
  <si>
    <t>Ул. Ленина, 61</t>
  </si>
  <si>
    <t>Ул. Строителей, 167а</t>
  </si>
  <si>
    <t>Ул. Каплунова,2</t>
  </si>
  <si>
    <t>Ул. Гжатская, 91</t>
  </si>
  <si>
    <t>Ул. Свердлова, 79</t>
  </si>
  <si>
    <t>Ул. Красноармейская, 56а</t>
  </si>
  <si>
    <t>Ул. Красноармейская, 91</t>
  </si>
  <si>
    <t>Ул. Красноармейская, 77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</si>
  <si>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многоквартирных домов Муниципального образования Гагаринское городское поселение Гагаринского района Смоленской области</t>
  </si>
  <si>
    <t>Мкр.Льнозавод, 4а</t>
  </si>
  <si>
    <t>Ул. Новая, 8</t>
  </si>
  <si>
    <t>Ул. Новая, 11</t>
  </si>
  <si>
    <t>Ул. Мира, 3</t>
  </si>
  <si>
    <t>Пер. Хвойный, 8</t>
  </si>
  <si>
    <t>Итого:</t>
  </si>
  <si>
    <t xml:space="preserve">   </t>
  </si>
  <si>
    <t>Ул.П. Алексеева, 8</t>
  </si>
  <si>
    <t>ремонт внутридомовых инженерных систем   водоснабжения;  ремонт крыши; утепление и ремонт фасада; ремонт подвальных помещений , относящихся к общему имуществу многоквартирного дома</t>
  </si>
  <si>
    <t xml:space="preserve"> ремонт крыши;  утепление и ремонт фасада;  ремонт подвальных помещений , относящихся к общему имуществу многоквартирного дома; ремонт внутридомовых инженерных систем  водоснабжения в том числе с установкой приборов учета потребления ресурсов  и узлов управления (горячей воды)  </t>
  </si>
  <si>
    <t xml:space="preserve"> </t>
  </si>
  <si>
    <t>ремонт внутридомовых инженерных систем  тепло-,  электро-, водоснабжения, в том числе с установкой приборов учета потребления ресурсов и узлов управления ( электрической энергии, холодной и горячей  воды),   ремонт крыши</t>
  </si>
  <si>
    <t xml:space="preserve"> ремонт крыши</t>
  </si>
  <si>
    <t>ПЕРЕЧЕНЬ многоквартирных домов на 2009 г</t>
  </si>
  <si>
    <t xml:space="preserve">  ремонт внутридомовых инженерных систем  электро-, тепло снабжения, в том числе с установкой приборов учета потребления ресурсов и узлов управления ( электрической энергии);    ремонт крыши</t>
  </si>
  <si>
    <r>
      <t xml:space="preserve"> </t>
    </r>
    <r>
      <rPr>
        <sz val="10"/>
        <rFont val="Times New Roman"/>
        <family val="1"/>
      </rPr>
      <t xml:space="preserve">  ремонт крыши</t>
    </r>
  </si>
  <si>
    <t>утепление и ремонт фасада</t>
  </si>
  <si>
    <t>ремонт внутридомовых инженерных систем  теплоснабжения</t>
  </si>
  <si>
    <t>Ул. Стройотрядовская, 10</t>
  </si>
  <si>
    <t>Ул. Мелиоративная, 16</t>
  </si>
  <si>
    <t>Ул. Мелиоративная, 24</t>
  </si>
  <si>
    <t>Ул. Мелиоративная, 15</t>
  </si>
  <si>
    <t>ремонт крыши; утепление и ремонт фасада</t>
  </si>
  <si>
    <t xml:space="preserve"> утепление и ремонт фасада</t>
  </si>
  <si>
    <t>ремонт внутридомовых инженерных систем  тепло-,  электро-,водоснабжения, в том числе с установкой приборов учета потребления ресурсов и узлов управления ( тепловой энергии, электрической энергии, холодной воды); ремонт крыши; ремонт подвальных помещений, относящихся к общему имуществу многоквартирного дома; утепление и ремонт фасада</t>
  </si>
  <si>
    <t>ВСЕГО площадь жилых помещений в МКД, которым планируется предоставление финансовой поддержки, -  48164,5 м2</t>
  </si>
  <si>
    <t>21.</t>
  </si>
  <si>
    <t>22.</t>
  </si>
  <si>
    <t>24.</t>
  </si>
  <si>
    <t>27.</t>
  </si>
  <si>
    <t xml:space="preserve">Всего МКД по МО, на капитальный ремонт которых планируется предоставление финансовой поддержки: 27           </t>
  </si>
  <si>
    <t xml:space="preserve"> ул. Мира, 3; пер. Хвойный, 8 - счетчики на холодную воду установлены</t>
  </si>
  <si>
    <t xml:space="preserve">Ул. Строителей,167а;  ул. Красноармейская; 77,  ул. Бахтина,6; - тепловые счетчики установлены.  </t>
  </si>
  <si>
    <t>ВСЕГО МКД с полным перечнем работ по капитальному - 3</t>
  </si>
  <si>
    <t xml:space="preserve">                 Приложение'</t>
  </si>
  <si>
    <t>ВСЕГО объем финансирования ремонта по МО:  - 17006,632 тыс. руб.,  в том числе за счет средств:  Фонда - 15060,903   тыс. руб , долевого финансирования бюджета субъекта Российской Федераци  - 547,698тыс. руб. , местного бюджета -   547,699  тыс. руб. , ТСЖ, других кооперативов либо собственников помещений в МКД -  850,332    тыс. руб.</t>
  </si>
  <si>
    <t xml:space="preserve">ремонт внутридомовых инженерных систем  тепло-,  электро-,водоснабжения, в том числе с установкой приборов учета потребления ресурсов и узлов управления ( тепловой энергии, электрической энергии, холодной воды); ремонт крыши; ремонт подвальных помещений, </t>
  </si>
  <si>
    <t xml:space="preserve"> ремонт крыши;  утепление и ремонт фасада;  ремонт подвальных помещений , относящихся к общему имуществу многоквартирного дома; ремонт внутридомовых инженерных систем  водоснабжения в том числе с установкой приборов учета потребления ресурсов  и узлов упр</t>
  </si>
  <si>
    <t>ВСЕГО объем финансирования ремонта по МО:  - 17 002,746 тыс. руб.,  в том числе за счет средств:  Фонда - 15 057,462   тыс. руб , долевого финансирования бюджета субъекта Российской Федераци  - 547,574 тыс. руб. , местного бюджета -   547,573  тыс. руб. , ТСЖ, других кооперативов либо собственников помещений в МКД - 850,137 тыс. руб.</t>
  </si>
  <si>
    <t>Пер. Мелиоративный, 15</t>
  </si>
  <si>
    <t xml:space="preserve">                 Приложение к решению Совета депутатов города гагарин Смоленской области от 28.12.2009 года № 131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</si>
</sst>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_);_(* \(#,##0.0\);_(* &quot;-&quot;??_);_(@_)"/>
    <numFmt numFmtId="187" formatCode="0.00000000"/>
    <numFmt numFmtId="188" formatCode="#,##0.0"/>
    <numFmt numFmtId="189" formatCode="#,##0.000"/>
  </numFmts>
  <fonts count="2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0" xfId="58" applyNumberFormat="1" applyFont="1" applyBorder="1" applyAlignment="1">
      <alignment horizontal="center" vertical="center" wrapText="1"/>
    </xf>
    <xf numFmtId="18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75" zoomScaleNormal="75" zoomScaleSheetLayoutView="110" workbookViewId="0" topLeftCell="A34">
      <selection activeCell="A3" sqref="A3:O4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8.421875" style="0" customWidth="1"/>
    <col min="4" max="4" width="10.140625" style="0" customWidth="1"/>
    <col min="5" max="5" width="8.57421875" style="0" customWidth="1"/>
    <col min="6" max="6" width="8.28125" style="4" customWidth="1"/>
    <col min="7" max="7" width="8.28125" style="0" customWidth="1"/>
    <col min="8" max="8" width="8.57421875" style="0" customWidth="1"/>
    <col min="9" max="9" width="30.140625" style="0" customWidth="1"/>
    <col min="10" max="10" width="10.421875" style="4" customWidth="1"/>
    <col min="11" max="11" width="10.7109375" style="0" customWidth="1"/>
    <col min="12" max="12" width="10.28125" style="0" customWidth="1"/>
    <col min="13" max="13" width="9.57421875" style="0" customWidth="1"/>
    <col min="14" max="15" width="9.28125" style="0" customWidth="1"/>
    <col min="16" max="16" width="9.140625" style="0" hidden="1" customWidth="1"/>
    <col min="17" max="17" width="10.57421875" style="0" bestFit="1" customWidth="1"/>
  </cols>
  <sheetData>
    <row r="1" spans="10:15" ht="12.75">
      <c r="J1" s="29" t="s">
        <v>106</v>
      </c>
      <c r="K1" s="29"/>
      <c r="L1" s="29"/>
      <c r="M1" s="29"/>
      <c r="N1" s="29"/>
      <c r="O1" s="29"/>
    </row>
    <row r="2" spans="1:15" s="2" customFormat="1" ht="17.25" customHeight="1">
      <c r="A2" s="23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12.75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3" customFormat="1" ht="27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37.5" customHeight="1">
      <c r="A5" s="35" t="s">
        <v>1</v>
      </c>
      <c r="B5" s="28" t="s">
        <v>0</v>
      </c>
      <c r="C5" s="30" t="s">
        <v>2</v>
      </c>
      <c r="D5" s="30"/>
      <c r="E5" s="28" t="s">
        <v>14</v>
      </c>
      <c r="F5" s="30" t="s">
        <v>22</v>
      </c>
      <c r="G5" s="30"/>
      <c r="H5" s="30"/>
      <c r="I5" s="28" t="s">
        <v>17</v>
      </c>
      <c r="J5" s="30" t="s">
        <v>4</v>
      </c>
      <c r="K5" s="30"/>
      <c r="L5" s="30"/>
      <c r="M5" s="30"/>
      <c r="N5" s="30"/>
      <c r="O5" s="28" t="s">
        <v>18</v>
      </c>
    </row>
    <row r="6" spans="1:15" s="1" customFormat="1" ht="19.5" customHeight="1">
      <c r="A6" s="35"/>
      <c r="B6" s="27"/>
      <c r="C6" s="27" t="s">
        <v>12</v>
      </c>
      <c r="D6" s="27" t="s">
        <v>13</v>
      </c>
      <c r="E6" s="27"/>
      <c r="F6" s="27" t="s">
        <v>15</v>
      </c>
      <c r="G6" s="25" t="s">
        <v>3</v>
      </c>
      <c r="H6" s="25"/>
      <c r="I6" s="27"/>
      <c r="J6" s="27" t="s">
        <v>11</v>
      </c>
      <c r="K6" s="25" t="s">
        <v>5</v>
      </c>
      <c r="L6" s="25"/>
      <c r="M6" s="25"/>
      <c r="N6" s="25"/>
      <c r="O6" s="27"/>
    </row>
    <row r="7" spans="1:15" s="1" customFormat="1" ht="38.25" customHeight="1">
      <c r="A7" s="35"/>
      <c r="B7" s="27"/>
      <c r="C7" s="27"/>
      <c r="D7" s="27"/>
      <c r="E7" s="27"/>
      <c r="F7" s="27"/>
      <c r="G7" s="27" t="s">
        <v>16</v>
      </c>
      <c r="H7" s="27" t="s">
        <v>19</v>
      </c>
      <c r="I7" s="27"/>
      <c r="J7" s="27"/>
      <c r="K7" s="25" t="s">
        <v>6</v>
      </c>
      <c r="L7" s="25"/>
      <c r="M7" s="25"/>
      <c r="N7" s="25" t="s">
        <v>7</v>
      </c>
      <c r="O7" s="27"/>
    </row>
    <row r="8" spans="1:15" s="1" customFormat="1" ht="92.25" customHeight="1">
      <c r="A8" s="36"/>
      <c r="B8" s="27"/>
      <c r="C8" s="27"/>
      <c r="D8" s="27"/>
      <c r="E8" s="27"/>
      <c r="F8" s="27"/>
      <c r="G8" s="27"/>
      <c r="H8" s="27"/>
      <c r="I8" s="27"/>
      <c r="J8" s="27"/>
      <c r="K8" s="7" t="s">
        <v>10</v>
      </c>
      <c r="L8" s="7" t="s">
        <v>9</v>
      </c>
      <c r="M8" s="7" t="s">
        <v>8</v>
      </c>
      <c r="N8" s="25"/>
      <c r="O8" s="27"/>
    </row>
    <row r="9" spans="1:15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s="1" customFormat="1" ht="24" customHeight="1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1" customFormat="1" ht="21" customHeight="1">
      <c r="A11" s="9" t="s">
        <v>25</v>
      </c>
      <c r="B11" s="9" t="s">
        <v>55</v>
      </c>
      <c r="C11" s="8">
        <v>1917</v>
      </c>
      <c r="D11" s="8">
        <v>1964</v>
      </c>
      <c r="E11" s="8">
        <v>4</v>
      </c>
      <c r="F11" s="10">
        <v>466.86</v>
      </c>
      <c r="G11" s="10">
        <v>393.41</v>
      </c>
      <c r="H11" s="10">
        <v>99.99</v>
      </c>
      <c r="I11" s="8" t="s">
        <v>21</v>
      </c>
      <c r="J11" s="15">
        <v>685.6</v>
      </c>
      <c r="K11" s="15">
        <f>((J11-N11)*93.22)/100</f>
        <v>607.1605040000001</v>
      </c>
      <c r="L11" s="15">
        <v>22.0793</v>
      </c>
      <c r="M11" s="15">
        <f aca="true" t="shared" si="0" ref="M11:M36">((J11-N11)*3.39)/100</f>
        <v>22.079748000000006</v>
      </c>
      <c r="N11" s="15">
        <f>J11*5%</f>
        <v>34.28</v>
      </c>
      <c r="O11" s="15">
        <f aca="true" t="shared" si="1" ref="O11:O37">J11/F11</f>
        <v>1.4685344642933642</v>
      </c>
    </row>
    <row r="12" spans="1:15" s="1" customFormat="1" ht="29.25" customHeight="1">
      <c r="A12" s="9" t="s">
        <v>26</v>
      </c>
      <c r="B12" s="9" t="s">
        <v>56</v>
      </c>
      <c r="C12" s="8">
        <v>1953</v>
      </c>
      <c r="D12" s="8">
        <v>1968</v>
      </c>
      <c r="E12" s="8">
        <v>4</v>
      </c>
      <c r="F12" s="10">
        <v>554.6</v>
      </c>
      <c r="G12" s="10">
        <v>503.3</v>
      </c>
      <c r="H12" s="10">
        <v>434.26</v>
      </c>
      <c r="I12" s="8" t="s">
        <v>21</v>
      </c>
      <c r="J12" s="15">
        <v>684.8</v>
      </c>
      <c r="K12" s="15">
        <f aca="true" t="shared" si="2" ref="K12:K37">((J12-N12)*93.22)/100</f>
        <v>606.4520319999999</v>
      </c>
      <c r="L12" s="15">
        <f>M12</f>
        <v>22.053984</v>
      </c>
      <c r="M12" s="15">
        <f t="shared" si="0"/>
        <v>22.053984</v>
      </c>
      <c r="N12" s="15">
        <f aca="true" t="shared" si="3" ref="N12:N37">J12*5%</f>
        <v>34.24</v>
      </c>
      <c r="O12" s="15">
        <f t="shared" si="1"/>
        <v>1.2347637937252072</v>
      </c>
    </row>
    <row r="13" spans="1:15" s="1" customFormat="1" ht="21" customHeight="1">
      <c r="A13" s="9" t="s">
        <v>27</v>
      </c>
      <c r="B13" s="9" t="s">
        <v>57</v>
      </c>
      <c r="C13" s="8">
        <v>1950</v>
      </c>
      <c r="D13" s="8">
        <v>1970</v>
      </c>
      <c r="E13" s="8">
        <v>4</v>
      </c>
      <c r="F13" s="10">
        <v>334.42</v>
      </c>
      <c r="G13" s="10">
        <v>292.13</v>
      </c>
      <c r="H13" s="10">
        <v>125.1</v>
      </c>
      <c r="I13" s="8" t="s">
        <v>21</v>
      </c>
      <c r="J13" s="15">
        <v>398.7</v>
      </c>
      <c r="K13" s="15">
        <f t="shared" si="2"/>
        <v>353.08473299999997</v>
      </c>
      <c r="L13" s="15">
        <f>M13</f>
        <v>12.8401335</v>
      </c>
      <c r="M13" s="15">
        <f t="shared" si="0"/>
        <v>12.8401335</v>
      </c>
      <c r="N13" s="15">
        <f t="shared" si="3"/>
        <v>19.935000000000002</v>
      </c>
      <c r="O13" s="15">
        <f t="shared" si="1"/>
        <v>1.1922133843669636</v>
      </c>
    </row>
    <row r="14" spans="1:15" s="1" customFormat="1" ht="102.75" customHeight="1">
      <c r="A14" s="9" t="s">
        <v>28</v>
      </c>
      <c r="B14" s="9" t="s">
        <v>58</v>
      </c>
      <c r="C14" s="8">
        <v>1980</v>
      </c>
      <c r="D14" s="8" t="s">
        <v>20</v>
      </c>
      <c r="E14" s="8">
        <v>1</v>
      </c>
      <c r="F14" s="10">
        <v>3952.5</v>
      </c>
      <c r="G14" s="10">
        <v>3544.2</v>
      </c>
      <c r="H14" s="10">
        <v>2782.8</v>
      </c>
      <c r="I14" s="8" t="s">
        <v>80</v>
      </c>
      <c r="J14" s="15">
        <v>1575.913</v>
      </c>
      <c r="K14" s="15">
        <f t="shared" si="2"/>
        <v>1395.6127936700002</v>
      </c>
      <c r="L14" s="15">
        <v>50.7523</v>
      </c>
      <c r="M14" s="15">
        <f t="shared" si="0"/>
        <v>50.752278165</v>
      </c>
      <c r="N14" s="15">
        <f t="shared" si="3"/>
        <v>78.79565000000001</v>
      </c>
      <c r="O14" s="15">
        <f t="shared" si="1"/>
        <v>0.39871296647691334</v>
      </c>
    </row>
    <row r="15" spans="1:15" s="1" customFormat="1" ht="25.5" customHeight="1">
      <c r="A15" s="9" t="s">
        <v>29</v>
      </c>
      <c r="B15" s="9" t="s">
        <v>59</v>
      </c>
      <c r="C15" s="8">
        <v>1975</v>
      </c>
      <c r="D15" s="8" t="s">
        <v>20</v>
      </c>
      <c r="E15" s="8">
        <v>2</v>
      </c>
      <c r="F15" s="10">
        <v>812.8</v>
      </c>
      <c r="G15" s="10">
        <v>754.4</v>
      </c>
      <c r="H15" s="10">
        <v>711.6</v>
      </c>
      <c r="I15" s="8" t="s">
        <v>81</v>
      </c>
      <c r="J15" s="15">
        <v>420.5</v>
      </c>
      <c r="K15" s="15">
        <f t="shared" si="2"/>
        <v>372.390595</v>
      </c>
      <c r="L15" s="15">
        <f>M15</f>
        <v>13.5422025</v>
      </c>
      <c r="M15" s="15">
        <f t="shared" si="0"/>
        <v>13.5422025</v>
      </c>
      <c r="N15" s="15">
        <f t="shared" si="3"/>
        <v>21.025000000000002</v>
      </c>
      <c r="O15" s="15">
        <f t="shared" si="1"/>
        <v>0.5173474409448819</v>
      </c>
    </row>
    <row r="16" spans="1:15" s="1" customFormat="1" ht="21" customHeight="1">
      <c r="A16" s="9" t="s">
        <v>30</v>
      </c>
      <c r="B16" s="9" t="s">
        <v>60</v>
      </c>
      <c r="C16" s="8">
        <v>1964</v>
      </c>
      <c r="D16" s="8" t="s">
        <v>20</v>
      </c>
      <c r="E16" s="8">
        <v>4</v>
      </c>
      <c r="F16" s="10">
        <v>183.5</v>
      </c>
      <c r="G16" s="10">
        <v>156.4</v>
      </c>
      <c r="H16" s="10">
        <v>156.4</v>
      </c>
      <c r="I16" s="8" t="s">
        <v>21</v>
      </c>
      <c r="J16" s="15">
        <v>285.5</v>
      </c>
      <c r="K16" s="15">
        <f t="shared" si="2"/>
        <v>252.83594500000004</v>
      </c>
      <c r="L16" s="15">
        <v>9.1943</v>
      </c>
      <c r="M16" s="15">
        <f t="shared" si="0"/>
        <v>9.194527500000001</v>
      </c>
      <c r="N16" s="15">
        <f t="shared" si="3"/>
        <v>14.275</v>
      </c>
      <c r="O16" s="15">
        <f t="shared" si="1"/>
        <v>1.555858310626703</v>
      </c>
    </row>
    <row r="17" spans="1:15" s="1" customFormat="1" ht="46.5" customHeight="1">
      <c r="A17" s="9" t="s">
        <v>31</v>
      </c>
      <c r="B17" s="9" t="s">
        <v>61</v>
      </c>
      <c r="C17" s="8">
        <v>1984</v>
      </c>
      <c r="D17" s="8" t="s">
        <v>20</v>
      </c>
      <c r="E17" s="8">
        <v>1</v>
      </c>
      <c r="F17" s="10">
        <v>7375.4</v>
      </c>
      <c r="G17" s="10">
        <v>6955</v>
      </c>
      <c r="H17" s="10">
        <v>6173.4</v>
      </c>
      <c r="I17" s="8" t="s">
        <v>82</v>
      </c>
      <c r="J17" s="15">
        <v>1250</v>
      </c>
      <c r="K17" s="15">
        <f t="shared" si="2"/>
        <v>1106.9875</v>
      </c>
      <c r="L17" s="15">
        <f>M17</f>
        <v>40.25625</v>
      </c>
      <c r="M17" s="15">
        <f t="shared" si="0"/>
        <v>40.25625</v>
      </c>
      <c r="N17" s="15">
        <f t="shared" si="3"/>
        <v>62.5</v>
      </c>
      <c r="O17" s="15">
        <f t="shared" si="1"/>
        <v>0.16948233316159125</v>
      </c>
    </row>
    <row r="18" spans="1:15" s="1" customFormat="1" ht="26.25" customHeight="1">
      <c r="A18" s="9" t="s">
        <v>32</v>
      </c>
      <c r="B18" s="9" t="s">
        <v>62</v>
      </c>
      <c r="C18" s="8">
        <v>1994</v>
      </c>
      <c r="D18" s="8" t="s">
        <v>20</v>
      </c>
      <c r="E18" s="8">
        <v>1</v>
      </c>
      <c r="F18" s="10">
        <v>2639.9</v>
      </c>
      <c r="G18" s="10">
        <v>2558.1</v>
      </c>
      <c r="H18" s="10">
        <v>2309.6</v>
      </c>
      <c r="I18" s="8" t="s">
        <v>21</v>
      </c>
      <c r="J18" s="15">
        <v>562.5</v>
      </c>
      <c r="K18" s="15">
        <f t="shared" si="2"/>
        <v>498.144375</v>
      </c>
      <c r="L18" s="15">
        <v>18.116</v>
      </c>
      <c r="M18" s="15">
        <f t="shared" si="0"/>
        <v>18.1153125</v>
      </c>
      <c r="N18" s="15">
        <f t="shared" si="3"/>
        <v>28.125</v>
      </c>
      <c r="O18" s="15">
        <f t="shared" si="1"/>
        <v>0.21307625288836698</v>
      </c>
    </row>
    <row r="19" spans="1:15" s="1" customFormat="1" ht="27" customHeight="1">
      <c r="A19" s="9" t="s">
        <v>33</v>
      </c>
      <c r="B19" s="9" t="s">
        <v>63</v>
      </c>
      <c r="C19" s="8"/>
      <c r="D19" s="8" t="s">
        <v>20</v>
      </c>
      <c r="E19" s="8">
        <v>4</v>
      </c>
      <c r="F19" s="10">
        <v>340</v>
      </c>
      <c r="G19" s="10">
        <v>308.3</v>
      </c>
      <c r="H19" s="10">
        <v>308.3</v>
      </c>
      <c r="I19" s="8" t="s">
        <v>21</v>
      </c>
      <c r="J19" s="16">
        <v>480</v>
      </c>
      <c r="K19" s="15">
        <f t="shared" si="2"/>
        <v>425.0832</v>
      </c>
      <c r="L19" s="15">
        <v>15.459</v>
      </c>
      <c r="M19" s="15">
        <f t="shared" si="0"/>
        <v>15.458400000000001</v>
      </c>
      <c r="N19" s="15">
        <f t="shared" si="3"/>
        <v>24</v>
      </c>
      <c r="O19" s="15">
        <f t="shared" si="1"/>
        <v>1.411764705882353</v>
      </c>
    </row>
    <row r="20" spans="1:15" s="1" customFormat="1" ht="39.75" customHeight="1">
      <c r="A20" s="9" t="s">
        <v>34</v>
      </c>
      <c r="B20" s="9" t="s">
        <v>64</v>
      </c>
      <c r="C20" s="8">
        <v>1979</v>
      </c>
      <c r="D20" s="8" t="s">
        <v>20</v>
      </c>
      <c r="E20" s="8">
        <v>1</v>
      </c>
      <c r="F20" s="10">
        <v>3956.4</v>
      </c>
      <c r="G20" s="10">
        <v>3474.6</v>
      </c>
      <c r="H20" s="10">
        <v>3000.3</v>
      </c>
      <c r="I20" s="8" t="s">
        <v>83</v>
      </c>
      <c r="J20" s="16">
        <v>749.72</v>
      </c>
      <c r="K20" s="15">
        <f t="shared" si="2"/>
        <v>663.9445347999999</v>
      </c>
      <c r="L20" s="15">
        <v>24.144</v>
      </c>
      <c r="M20" s="15">
        <f t="shared" si="0"/>
        <v>24.1447326</v>
      </c>
      <c r="N20" s="15">
        <f t="shared" si="3"/>
        <v>37.486000000000004</v>
      </c>
      <c r="O20" s="15">
        <f t="shared" si="1"/>
        <v>0.1894955009604691</v>
      </c>
    </row>
    <row r="21" spans="1:15" s="1" customFormat="1" ht="27.75" customHeight="1">
      <c r="A21" s="9" t="s">
        <v>35</v>
      </c>
      <c r="B21" s="9" t="s">
        <v>84</v>
      </c>
      <c r="C21" s="8">
        <v>1995</v>
      </c>
      <c r="D21" s="8" t="s">
        <v>20</v>
      </c>
      <c r="E21" s="8">
        <v>1</v>
      </c>
      <c r="F21" s="10">
        <v>3557.6</v>
      </c>
      <c r="G21" s="10">
        <v>3128.6</v>
      </c>
      <c r="H21" s="10">
        <v>2404.3</v>
      </c>
      <c r="I21" s="8" t="s">
        <v>21</v>
      </c>
      <c r="J21" s="16">
        <v>380.6</v>
      </c>
      <c r="K21" s="15">
        <f t="shared" si="2"/>
        <v>337.05555400000003</v>
      </c>
      <c r="L21" s="15">
        <f>M21</f>
        <v>12.257223000000002</v>
      </c>
      <c r="M21" s="15">
        <f t="shared" si="0"/>
        <v>12.257223000000002</v>
      </c>
      <c r="N21" s="15">
        <f t="shared" si="3"/>
        <v>19.03</v>
      </c>
      <c r="O21" s="15">
        <f t="shared" si="1"/>
        <v>0.10698223521475153</v>
      </c>
    </row>
    <row r="22" spans="1:15" s="1" customFormat="1" ht="21" customHeight="1">
      <c r="A22" s="9" t="s">
        <v>36</v>
      </c>
      <c r="B22" s="9" t="s">
        <v>48</v>
      </c>
      <c r="C22" s="8">
        <v>1993</v>
      </c>
      <c r="D22" s="8" t="s">
        <v>20</v>
      </c>
      <c r="E22" s="8">
        <v>1</v>
      </c>
      <c r="F22" s="10">
        <v>3097.3</v>
      </c>
      <c r="G22" s="10">
        <v>2469.6</v>
      </c>
      <c r="H22" s="10">
        <v>2252.9</v>
      </c>
      <c r="I22" s="8" t="s">
        <v>21</v>
      </c>
      <c r="J22" s="15">
        <v>329</v>
      </c>
      <c r="K22" s="15">
        <f t="shared" si="2"/>
        <v>291.35911</v>
      </c>
      <c r="L22" s="15">
        <v>10.596</v>
      </c>
      <c r="M22" s="15">
        <f t="shared" si="0"/>
        <v>10.595445</v>
      </c>
      <c r="N22" s="15">
        <f t="shared" si="3"/>
        <v>16.45</v>
      </c>
      <c r="O22" s="15">
        <f t="shared" si="1"/>
        <v>0.1062215477996965</v>
      </c>
    </row>
    <row r="23" spans="1:15" s="1" customFormat="1" ht="163.5" customHeight="1">
      <c r="A23" s="9" t="s">
        <v>37</v>
      </c>
      <c r="B23" s="9" t="s">
        <v>73</v>
      </c>
      <c r="C23" s="8">
        <v>1974</v>
      </c>
      <c r="D23" s="8" t="s">
        <v>20</v>
      </c>
      <c r="E23" s="8">
        <v>1</v>
      </c>
      <c r="F23" s="10">
        <v>3768.3</v>
      </c>
      <c r="G23" s="10">
        <v>3250.7</v>
      </c>
      <c r="H23" s="10">
        <v>2748.2</v>
      </c>
      <c r="I23" s="8" t="s">
        <v>102</v>
      </c>
      <c r="J23" s="15">
        <v>1419</v>
      </c>
      <c r="K23" s="15">
        <f t="shared" si="2"/>
        <v>1256.65221</v>
      </c>
      <c r="L23" s="15">
        <f>M23</f>
        <v>45.698895</v>
      </c>
      <c r="M23" s="15">
        <f t="shared" si="0"/>
        <v>45.698895</v>
      </c>
      <c r="N23" s="15">
        <f t="shared" si="3"/>
        <v>70.95</v>
      </c>
      <c r="O23" s="15">
        <f t="shared" si="1"/>
        <v>0.37656237560703765</v>
      </c>
    </row>
    <row r="24" spans="1:15" s="1" customFormat="1" ht="21" customHeight="1">
      <c r="A24" s="9" t="s">
        <v>38</v>
      </c>
      <c r="B24" s="9" t="s">
        <v>49</v>
      </c>
      <c r="C24" s="8">
        <v>1988</v>
      </c>
      <c r="D24" s="8" t="s">
        <v>20</v>
      </c>
      <c r="E24" s="8">
        <v>1</v>
      </c>
      <c r="F24" s="10">
        <v>8441.3</v>
      </c>
      <c r="G24" s="10">
        <v>6768.8</v>
      </c>
      <c r="H24" s="10">
        <v>5346.4</v>
      </c>
      <c r="I24" s="8" t="s">
        <v>21</v>
      </c>
      <c r="J24" s="15">
        <v>786</v>
      </c>
      <c r="K24" s="15">
        <f t="shared" si="2"/>
        <v>696.0737399999999</v>
      </c>
      <c r="L24" s="15">
        <f>M24</f>
        <v>25.31313</v>
      </c>
      <c r="M24" s="15">
        <f t="shared" si="0"/>
        <v>25.31313</v>
      </c>
      <c r="N24" s="15">
        <f t="shared" si="3"/>
        <v>39.300000000000004</v>
      </c>
      <c r="O24" s="15">
        <f t="shared" si="1"/>
        <v>0.09311361994005664</v>
      </c>
    </row>
    <row r="25" spans="1:15" s="1" customFormat="1" ht="114" customHeight="1">
      <c r="A25" s="9" t="s">
        <v>39</v>
      </c>
      <c r="B25" s="9" t="s">
        <v>50</v>
      </c>
      <c r="C25" s="8">
        <v>1960</v>
      </c>
      <c r="D25" s="8" t="s">
        <v>20</v>
      </c>
      <c r="E25" s="8">
        <v>1</v>
      </c>
      <c r="F25" s="10">
        <v>607.8</v>
      </c>
      <c r="G25" s="10">
        <v>530.7</v>
      </c>
      <c r="H25" s="10">
        <v>530.7</v>
      </c>
      <c r="I25" s="8" t="s">
        <v>77</v>
      </c>
      <c r="J25" s="15">
        <v>915.3</v>
      </c>
      <c r="K25" s="15">
        <f t="shared" si="2"/>
        <v>810.580527</v>
      </c>
      <c r="L25" s="15">
        <f>M25</f>
        <v>29.4772365</v>
      </c>
      <c r="M25" s="15">
        <f t="shared" si="0"/>
        <v>29.4772365</v>
      </c>
      <c r="N25" s="15">
        <f t="shared" si="3"/>
        <v>45.765</v>
      </c>
      <c r="O25" s="15">
        <f t="shared" si="1"/>
        <v>1.505923000987167</v>
      </c>
    </row>
    <row r="26" spans="1:15" s="1" customFormat="1" ht="18" customHeight="1">
      <c r="A26" s="9" t="s">
        <v>40</v>
      </c>
      <c r="B26" s="9" t="s">
        <v>51</v>
      </c>
      <c r="C26" s="8">
        <v>1965</v>
      </c>
      <c r="D26" s="8" t="s">
        <v>20</v>
      </c>
      <c r="E26" s="8">
        <v>1</v>
      </c>
      <c r="F26" s="10">
        <v>2159.3</v>
      </c>
      <c r="G26" s="10">
        <v>1997.9</v>
      </c>
      <c r="H26" s="10">
        <v>1615.1</v>
      </c>
      <c r="I26" s="8" t="s">
        <v>78</v>
      </c>
      <c r="J26" s="15">
        <v>758.7</v>
      </c>
      <c r="K26" s="15">
        <f t="shared" si="2"/>
        <v>671.897133</v>
      </c>
      <c r="L26" s="15">
        <f>M26</f>
        <v>24.433933500000002</v>
      </c>
      <c r="M26" s="15">
        <f t="shared" si="0"/>
        <v>24.433933500000002</v>
      </c>
      <c r="N26" s="15">
        <f t="shared" si="3"/>
        <v>37.935</v>
      </c>
      <c r="O26" s="15">
        <f t="shared" si="1"/>
        <v>0.3513638679201593</v>
      </c>
    </row>
    <row r="27" spans="1:15" s="1" customFormat="1" ht="20.25" customHeight="1">
      <c r="A27" s="9" t="s">
        <v>41</v>
      </c>
      <c r="B27" s="9" t="s">
        <v>52</v>
      </c>
      <c r="C27" s="8">
        <v>1968</v>
      </c>
      <c r="D27" s="8" t="s">
        <v>20</v>
      </c>
      <c r="E27" s="8">
        <v>1</v>
      </c>
      <c r="F27" s="10">
        <v>2781.3</v>
      </c>
      <c r="G27" s="10">
        <v>2575.1</v>
      </c>
      <c r="H27" s="10">
        <v>2063.3</v>
      </c>
      <c r="I27" s="8" t="s">
        <v>78</v>
      </c>
      <c r="J27" s="15">
        <v>972.7</v>
      </c>
      <c r="K27" s="15">
        <f t="shared" si="2"/>
        <v>861.413393</v>
      </c>
      <c r="L27" s="15">
        <f>M27</f>
        <v>31.325803500000003</v>
      </c>
      <c r="M27" s="15">
        <f t="shared" si="0"/>
        <v>31.325803500000003</v>
      </c>
      <c r="N27" s="15">
        <f t="shared" si="3"/>
        <v>48.635000000000005</v>
      </c>
      <c r="O27" s="15">
        <f t="shared" si="1"/>
        <v>0.34972854420594685</v>
      </c>
    </row>
    <row r="28" spans="1:15" s="1" customFormat="1" ht="21" customHeight="1">
      <c r="A28" s="9" t="s">
        <v>42</v>
      </c>
      <c r="B28" s="9" t="s">
        <v>53</v>
      </c>
      <c r="C28" s="8">
        <v>1972</v>
      </c>
      <c r="D28" s="8" t="s">
        <v>20</v>
      </c>
      <c r="E28" s="8">
        <v>1</v>
      </c>
      <c r="F28" s="10">
        <v>1173.5</v>
      </c>
      <c r="G28" s="10">
        <v>1060.1</v>
      </c>
      <c r="H28" s="10">
        <v>527.2</v>
      </c>
      <c r="I28" s="8" t="s">
        <v>21</v>
      </c>
      <c r="J28" s="15">
        <v>377.1</v>
      </c>
      <c r="K28" s="15">
        <f t="shared" si="2"/>
        <v>333.955989</v>
      </c>
      <c r="L28" s="15">
        <v>12.144</v>
      </c>
      <c r="M28" s="15">
        <f t="shared" si="0"/>
        <v>12.144505500000001</v>
      </c>
      <c r="N28" s="15">
        <f t="shared" si="3"/>
        <v>18.855</v>
      </c>
      <c r="O28" s="15">
        <f t="shared" si="1"/>
        <v>0.32134639965913936</v>
      </c>
    </row>
    <row r="29" spans="1:15" s="1" customFormat="1" ht="18.75" customHeight="1">
      <c r="A29" s="9" t="s">
        <v>43</v>
      </c>
      <c r="B29" s="9" t="s">
        <v>54</v>
      </c>
      <c r="C29" s="8">
        <v>1978</v>
      </c>
      <c r="D29" s="8" t="s">
        <v>20</v>
      </c>
      <c r="E29" s="8">
        <v>1</v>
      </c>
      <c r="F29" s="10">
        <v>3587.4</v>
      </c>
      <c r="G29" s="10">
        <v>3360.4</v>
      </c>
      <c r="H29" s="10">
        <v>2802.5</v>
      </c>
      <c r="I29" s="8" t="s">
        <v>78</v>
      </c>
      <c r="J29" s="15">
        <v>486.079</v>
      </c>
      <c r="K29" s="15">
        <f t="shared" si="2"/>
        <v>430.46670161000003</v>
      </c>
      <c r="L29" s="15">
        <f>M29</f>
        <v>15.654174195000001</v>
      </c>
      <c r="M29" s="15">
        <f t="shared" si="0"/>
        <v>15.654174195000001</v>
      </c>
      <c r="N29" s="15">
        <f t="shared" si="3"/>
        <v>24.30395</v>
      </c>
      <c r="O29" s="15">
        <f t="shared" si="1"/>
        <v>0.1354961810782182</v>
      </c>
    </row>
    <row r="30" spans="1:15" s="1" customFormat="1" ht="30" customHeight="1">
      <c r="A30" s="9" t="s">
        <v>44</v>
      </c>
      <c r="B30" s="9" t="s">
        <v>85</v>
      </c>
      <c r="C30" s="8">
        <v>1992</v>
      </c>
      <c r="D30" s="8" t="s">
        <v>20</v>
      </c>
      <c r="E30" s="8">
        <v>4</v>
      </c>
      <c r="F30" s="10">
        <v>731.6</v>
      </c>
      <c r="G30" s="10">
        <v>530</v>
      </c>
      <c r="H30" s="10">
        <v>477.3</v>
      </c>
      <c r="I30" s="8" t="s">
        <v>88</v>
      </c>
      <c r="J30" s="15">
        <v>381.956</v>
      </c>
      <c r="K30" s="15">
        <f t="shared" si="2"/>
        <v>338.25641404000004</v>
      </c>
      <c r="L30" s="15">
        <v>12.301</v>
      </c>
      <c r="M30" s="15">
        <f t="shared" si="0"/>
        <v>12.30089298</v>
      </c>
      <c r="N30" s="15">
        <f t="shared" si="3"/>
        <v>19.097800000000003</v>
      </c>
      <c r="O30" s="15">
        <f t="shared" si="1"/>
        <v>0.5220831055221432</v>
      </c>
    </row>
    <row r="31" spans="1:15" s="1" customFormat="1" ht="27.75" customHeight="1">
      <c r="A31" s="9" t="s">
        <v>92</v>
      </c>
      <c r="B31" s="9" t="s">
        <v>86</v>
      </c>
      <c r="C31" s="8">
        <v>1993</v>
      </c>
      <c r="D31" s="8" t="s">
        <v>20</v>
      </c>
      <c r="E31" s="8">
        <v>4</v>
      </c>
      <c r="F31" s="10">
        <v>743.7</v>
      </c>
      <c r="G31" s="10">
        <v>438.6</v>
      </c>
      <c r="H31" s="10">
        <v>438.6</v>
      </c>
      <c r="I31" s="8" t="s">
        <v>89</v>
      </c>
      <c r="J31" s="15">
        <v>467.723</v>
      </c>
      <c r="K31" s="15">
        <f t="shared" si="2"/>
        <v>414.21081157000003</v>
      </c>
      <c r="L31" s="15">
        <v>15.063</v>
      </c>
      <c r="M31" s="15">
        <f t="shared" si="0"/>
        <v>15.063019215000002</v>
      </c>
      <c r="N31" s="15">
        <f t="shared" si="3"/>
        <v>23.38615</v>
      </c>
      <c r="O31" s="15">
        <f t="shared" si="1"/>
        <v>0.6289135404060777</v>
      </c>
    </row>
    <row r="32" spans="1:15" s="1" customFormat="1" ht="27.75" customHeight="1">
      <c r="A32" s="9" t="s">
        <v>93</v>
      </c>
      <c r="B32" s="9" t="s">
        <v>105</v>
      </c>
      <c r="C32" s="8">
        <v>1983</v>
      </c>
      <c r="D32" s="8" t="s">
        <v>20</v>
      </c>
      <c r="E32" s="8">
        <v>4</v>
      </c>
      <c r="F32" s="10">
        <v>1861.9</v>
      </c>
      <c r="G32" s="10">
        <v>1049.6</v>
      </c>
      <c r="H32" s="10">
        <v>540.9</v>
      </c>
      <c r="I32" s="8" t="s">
        <v>21</v>
      </c>
      <c r="J32" s="15">
        <v>335.211</v>
      </c>
      <c r="K32" s="15">
        <f t="shared" si="2"/>
        <v>296.85950949</v>
      </c>
      <c r="L32" s="15">
        <v>10.795</v>
      </c>
      <c r="M32" s="15">
        <f t="shared" si="0"/>
        <v>10.795470255</v>
      </c>
      <c r="N32" s="15">
        <f t="shared" si="3"/>
        <v>16.760550000000002</v>
      </c>
      <c r="O32" s="15">
        <f t="shared" si="1"/>
        <v>0.18003705891830926</v>
      </c>
    </row>
    <row r="33" spans="1:15" s="1" customFormat="1" ht="21" customHeight="1">
      <c r="A33" s="9" t="s">
        <v>45</v>
      </c>
      <c r="B33" s="9" t="s">
        <v>67</v>
      </c>
      <c r="C33" s="8">
        <v>1973</v>
      </c>
      <c r="D33" s="8" t="s">
        <v>20</v>
      </c>
      <c r="E33" s="8">
        <v>4</v>
      </c>
      <c r="F33" s="10">
        <v>522.4</v>
      </c>
      <c r="G33" s="10">
        <v>298.4</v>
      </c>
      <c r="H33" s="10">
        <v>12.1</v>
      </c>
      <c r="I33" s="8" t="s">
        <v>21</v>
      </c>
      <c r="J33" s="15">
        <v>287.23</v>
      </c>
      <c r="K33" s="15">
        <f t="shared" si="2"/>
        <v>254.36801570000003</v>
      </c>
      <c r="L33" s="15">
        <v>9.25</v>
      </c>
      <c r="M33" s="15">
        <f t="shared" si="0"/>
        <v>9.250242150000002</v>
      </c>
      <c r="N33" s="15">
        <f t="shared" si="3"/>
        <v>14.361500000000001</v>
      </c>
      <c r="O33" s="15">
        <f t="shared" si="1"/>
        <v>0.5498277182235836</v>
      </c>
    </row>
    <row r="34" spans="1:15" s="1" customFormat="1" ht="21" customHeight="1">
      <c r="A34" s="9" t="s">
        <v>94</v>
      </c>
      <c r="B34" s="9" t="s">
        <v>68</v>
      </c>
      <c r="C34" s="8">
        <v>1973</v>
      </c>
      <c r="D34" s="8" t="s">
        <v>20</v>
      </c>
      <c r="E34" s="8">
        <v>4</v>
      </c>
      <c r="F34" s="10">
        <v>523.4</v>
      </c>
      <c r="G34" s="10">
        <v>347</v>
      </c>
      <c r="H34" s="10">
        <v>231.6</v>
      </c>
      <c r="I34" s="8" t="s">
        <v>21</v>
      </c>
      <c r="J34" s="15">
        <v>281.409</v>
      </c>
      <c r="K34" s="15">
        <f t="shared" si="2"/>
        <v>249.21299631</v>
      </c>
      <c r="L34" s="15">
        <v>9.063</v>
      </c>
      <c r="M34" s="15">
        <f t="shared" si="0"/>
        <v>9.062776845</v>
      </c>
      <c r="N34" s="15">
        <f t="shared" si="3"/>
        <v>14.070450000000001</v>
      </c>
      <c r="O34" s="15">
        <f t="shared" si="1"/>
        <v>0.5376557126480703</v>
      </c>
    </row>
    <row r="35" spans="1:15" s="1" customFormat="1" ht="21" customHeight="1">
      <c r="A35" s="9" t="s">
        <v>46</v>
      </c>
      <c r="B35" s="9" t="s">
        <v>66</v>
      </c>
      <c r="C35" s="8">
        <v>1969</v>
      </c>
      <c r="D35" s="8" t="s">
        <v>20</v>
      </c>
      <c r="E35" s="8">
        <v>4</v>
      </c>
      <c r="F35" s="10">
        <v>599.2</v>
      </c>
      <c r="G35" s="10">
        <v>548.7</v>
      </c>
      <c r="H35" s="10">
        <v>256.7</v>
      </c>
      <c r="I35" s="8" t="s">
        <v>21</v>
      </c>
      <c r="J35" s="15">
        <v>455.628</v>
      </c>
      <c r="K35" s="15">
        <f t="shared" si="2"/>
        <v>403.49960051999994</v>
      </c>
      <c r="L35" s="15">
        <v>14.674</v>
      </c>
      <c r="M35" s="15">
        <f t="shared" si="0"/>
        <v>14.67349974</v>
      </c>
      <c r="N35" s="15">
        <f t="shared" si="3"/>
        <v>22.7814</v>
      </c>
      <c r="O35" s="15">
        <f t="shared" si="1"/>
        <v>0.7603938584779706</v>
      </c>
    </row>
    <row r="36" spans="1:15" s="1" customFormat="1" ht="102.75" customHeight="1">
      <c r="A36" s="9" t="s">
        <v>47</v>
      </c>
      <c r="B36" s="9" t="s">
        <v>69</v>
      </c>
      <c r="C36" s="8">
        <v>1966</v>
      </c>
      <c r="D36" s="8" t="s">
        <v>20</v>
      </c>
      <c r="E36" s="8">
        <v>4</v>
      </c>
      <c r="F36" s="10">
        <v>684.5</v>
      </c>
      <c r="G36" s="10">
        <v>431.1</v>
      </c>
      <c r="H36" s="10">
        <v>314.8</v>
      </c>
      <c r="I36" s="8" t="s">
        <v>74</v>
      </c>
      <c r="J36" s="15">
        <v>704.797</v>
      </c>
      <c r="K36" s="15">
        <f t="shared" si="2"/>
        <v>624.16117523</v>
      </c>
      <c r="L36" s="15">
        <v>22.698</v>
      </c>
      <c r="M36" s="15">
        <f t="shared" si="0"/>
        <v>22.697987385</v>
      </c>
      <c r="N36" s="15">
        <f t="shared" si="3"/>
        <v>35.239850000000004</v>
      </c>
      <c r="O36" s="15">
        <f t="shared" si="1"/>
        <v>1.0296523009495984</v>
      </c>
    </row>
    <row r="37" spans="1:18" s="1" customFormat="1" ht="140.25" customHeight="1">
      <c r="A37" s="9" t="s">
        <v>95</v>
      </c>
      <c r="B37" s="9" t="s">
        <v>70</v>
      </c>
      <c r="C37" s="8">
        <v>1990</v>
      </c>
      <c r="D37" s="8" t="s">
        <v>20</v>
      </c>
      <c r="E37" s="8">
        <v>4</v>
      </c>
      <c r="F37" s="10">
        <v>749.3</v>
      </c>
      <c r="G37" s="10">
        <v>439.4</v>
      </c>
      <c r="H37" s="10">
        <v>314.8</v>
      </c>
      <c r="I37" s="8" t="s">
        <v>103</v>
      </c>
      <c r="J37" s="15">
        <v>571.08</v>
      </c>
      <c r="K37" s="15">
        <f t="shared" si="2"/>
        <v>505.7427372</v>
      </c>
      <c r="L37" s="15">
        <v>18.392</v>
      </c>
      <c r="M37" s="15">
        <v>18.391</v>
      </c>
      <c r="N37" s="15">
        <f t="shared" si="3"/>
        <v>28.554000000000002</v>
      </c>
      <c r="O37" s="15">
        <f t="shared" si="1"/>
        <v>0.7621513412518351</v>
      </c>
      <c r="Q37" s="1" t="s">
        <v>76</v>
      </c>
      <c r="R37" s="1" t="s">
        <v>72</v>
      </c>
    </row>
    <row r="38" spans="1:17" s="1" customFormat="1" ht="21" customHeight="1">
      <c r="A38" s="11"/>
      <c r="B38" s="9" t="s">
        <v>71</v>
      </c>
      <c r="C38" s="8"/>
      <c r="D38" s="8"/>
      <c r="E38" s="8"/>
      <c r="F38" s="10">
        <f>SUM(F11:F37)</f>
        <v>56206.18000000001</v>
      </c>
      <c r="G38" s="10">
        <f>SUM(G11:G37)</f>
        <v>48164.53999999999</v>
      </c>
      <c r="H38" s="10">
        <f>SUM(H11:H37)</f>
        <v>38979.15</v>
      </c>
      <c r="I38" s="8"/>
      <c r="J38" s="15">
        <f>SUM(J11:J37)</f>
        <v>17002.746000000003</v>
      </c>
      <c r="K38" s="15">
        <f>SUM(K11:K37)</f>
        <v>15057.46183014</v>
      </c>
      <c r="L38" s="15">
        <f>SUM(L11:L37)</f>
        <v>547.5738656950001</v>
      </c>
      <c r="M38" s="15">
        <f>SUM(M11:M37)</f>
        <v>547.57280353</v>
      </c>
      <c r="N38" s="15">
        <f>SUM(N11:N37)</f>
        <v>850.1373000000001</v>
      </c>
      <c r="O38" s="15">
        <v>0.3</v>
      </c>
      <c r="Q38" s="14"/>
    </row>
    <row r="39" spans="1:15" s="1" customFormat="1" ht="85.5" customHeight="1">
      <c r="A39" s="25" t="s">
        <v>96</v>
      </c>
      <c r="B39" s="25"/>
      <c r="C39" s="25"/>
      <c r="D39" s="25"/>
      <c r="E39" s="25"/>
      <c r="F39" s="26" t="s">
        <v>91</v>
      </c>
      <c r="G39" s="26"/>
      <c r="H39" s="26"/>
      <c r="I39" s="8" t="s">
        <v>99</v>
      </c>
      <c r="J39" s="34" t="s">
        <v>104</v>
      </c>
      <c r="K39" s="34"/>
      <c r="L39" s="34"/>
      <c r="M39" s="34"/>
      <c r="N39" s="34"/>
      <c r="O39" s="34"/>
    </row>
    <row r="40" spans="1:19" ht="12.75">
      <c r="A40" s="4"/>
      <c r="B40" s="4"/>
      <c r="C40" s="4"/>
      <c r="D40" s="4"/>
      <c r="E40" s="4"/>
      <c r="F40" s="18"/>
      <c r="G40" s="18"/>
      <c r="H40" s="4"/>
      <c r="I40" s="4"/>
      <c r="J40" s="18"/>
      <c r="K40" s="4"/>
      <c r="L40" s="4"/>
      <c r="M40" s="20"/>
      <c r="N40" s="4"/>
      <c r="O40" s="4"/>
      <c r="P40" s="4"/>
      <c r="Q40" s="4"/>
      <c r="R40" s="4"/>
      <c r="S40" s="4"/>
    </row>
    <row r="41" spans="1:19" ht="12.75">
      <c r="A41" s="4"/>
      <c r="B41" s="21" t="s">
        <v>97</v>
      </c>
      <c r="C41" s="21"/>
      <c r="D41" s="21"/>
      <c r="E41" s="21"/>
      <c r="F41" s="21"/>
      <c r="G41" s="21"/>
      <c r="H41" s="21"/>
      <c r="I41" s="21"/>
      <c r="J41" s="18"/>
      <c r="K41" s="19"/>
      <c r="L41" s="20"/>
      <c r="M41" s="4"/>
      <c r="N41" s="4"/>
      <c r="O41" s="4"/>
      <c r="P41" s="4"/>
      <c r="Q41" s="4"/>
      <c r="R41" s="4"/>
      <c r="S41" s="4"/>
    </row>
    <row r="42" spans="1:19" ht="12.75">
      <c r="A42" s="4"/>
      <c r="B42" s="33" t="s">
        <v>98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4"/>
      <c r="Q42" s="4"/>
      <c r="R42" s="4"/>
      <c r="S42" s="4"/>
    </row>
    <row r="43" spans="1:19" ht="12.75">
      <c r="A43" s="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4"/>
      <c r="Q43" s="4"/>
      <c r="R43" s="4"/>
      <c r="S43" s="4"/>
    </row>
    <row r="44" spans="1:19" ht="12.75">
      <c r="A44" s="4"/>
      <c r="B44" s="22" t="s">
        <v>24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</sheetData>
  <sheetProtection/>
  <mergeCells count="28">
    <mergeCell ref="B42:O43"/>
    <mergeCell ref="J39:O39"/>
    <mergeCell ref="A5:A8"/>
    <mergeCell ref="O5:O8"/>
    <mergeCell ref="F6:F8"/>
    <mergeCell ref="K6:N6"/>
    <mergeCell ref="K7:M7"/>
    <mergeCell ref="N7:N8"/>
    <mergeCell ref="J5:N5"/>
    <mergeCell ref="H7:H8"/>
    <mergeCell ref="J1:O1"/>
    <mergeCell ref="B5:B8"/>
    <mergeCell ref="E5:E8"/>
    <mergeCell ref="C5:D5"/>
    <mergeCell ref="F5:H5"/>
    <mergeCell ref="C6:C8"/>
    <mergeCell ref="D6:D8"/>
    <mergeCell ref="A3:O4"/>
    <mergeCell ref="B41:I41"/>
    <mergeCell ref="B44:S45"/>
    <mergeCell ref="A2:O2"/>
    <mergeCell ref="A10:O10"/>
    <mergeCell ref="A39:E39"/>
    <mergeCell ref="F39:H39"/>
    <mergeCell ref="G7:G8"/>
    <mergeCell ref="J6:J8"/>
    <mergeCell ref="I5:I8"/>
    <mergeCell ref="G6:H6"/>
  </mergeCells>
  <printOptions/>
  <pageMargins left="0.3937007874015748" right="0.31496062992125984" top="0.7874015748031497" bottom="0.3937007874015748" header="0.15748031496062992" footer="0.15748031496062992"/>
  <pageSetup horizontalDpi="600" verticalDpi="600" orientation="landscape" paperSize="9" scale="74" r:id="rId1"/>
  <rowBreaks count="2" manualBreakCount="2">
    <brk id="22" max="14" man="1"/>
    <brk id="36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Normal="75" zoomScaleSheetLayoutView="100" zoomScalePageLayoutView="0" workbookViewId="0" topLeftCell="A4">
      <selection activeCell="D17" sqref="D17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8.421875" style="0" customWidth="1"/>
    <col min="4" max="4" width="10.140625" style="0" customWidth="1"/>
    <col min="5" max="5" width="8.57421875" style="0" customWidth="1"/>
    <col min="6" max="6" width="8.28125" style="5" customWidth="1"/>
    <col min="7" max="7" width="8.28125" style="0" customWidth="1"/>
    <col min="8" max="8" width="8.57421875" style="0" customWidth="1"/>
    <col min="9" max="9" width="30.140625" style="0" customWidth="1"/>
    <col min="10" max="10" width="10.421875" style="5" customWidth="1"/>
    <col min="11" max="11" width="10.7109375" style="0" customWidth="1"/>
    <col min="12" max="12" width="9.7109375" style="0" customWidth="1"/>
    <col min="13" max="13" width="9.57421875" style="0" customWidth="1"/>
    <col min="14" max="15" width="9.28125" style="0" customWidth="1"/>
    <col min="16" max="16" width="9.140625" style="0" hidden="1" customWidth="1"/>
    <col min="17" max="17" width="10.57421875" style="0" bestFit="1" customWidth="1"/>
  </cols>
  <sheetData>
    <row r="1" spans="6:15" ht="12.75">
      <c r="F1" s="4"/>
      <c r="J1" s="29" t="s">
        <v>100</v>
      </c>
      <c r="K1" s="29"/>
      <c r="L1" s="29"/>
      <c r="M1" s="29"/>
      <c r="N1" s="29"/>
      <c r="O1" s="29"/>
    </row>
    <row r="2" spans="1:15" s="2" customFormat="1" ht="17.25" customHeight="1">
      <c r="A2" s="23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12.75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3" customFormat="1" ht="27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37.5" customHeight="1">
      <c r="A5" s="35" t="s">
        <v>1</v>
      </c>
      <c r="B5" s="28" t="s">
        <v>0</v>
      </c>
      <c r="C5" s="30" t="s">
        <v>2</v>
      </c>
      <c r="D5" s="30"/>
      <c r="E5" s="28" t="s">
        <v>14</v>
      </c>
      <c r="F5" s="30" t="s">
        <v>22</v>
      </c>
      <c r="G5" s="30"/>
      <c r="H5" s="30"/>
      <c r="I5" s="28" t="s">
        <v>17</v>
      </c>
      <c r="J5" s="30" t="s">
        <v>4</v>
      </c>
      <c r="K5" s="30"/>
      <c r="L5" s="30"/>
      <c r="M5" s="30"/>
      <c r="N5" s="30"/>
      <c r="O5" s="28" t="s">
        <v>18</v>
      </c>
    </row>
    <row r="6" spans="1:15" s="1" customFormat="1" ht="19.5" customHeight="1">
      <c r="A6" s="35"/>
      <c r="B6" s="27"/>
      <c r="C6" s="27" t="s">
        <v>12</v>
      </c>
      <c r="D6" s="27" t="s">
        <v>13</v>
      </c>
      <c r="E6" s="27"/>
      <c r="F6" s="27" t="s">
        <v>15</v>
      </c>
      <c r="G6" s="25" t="s">
        <v>3</v>
      </c>
      <c r="H6" s="25"/>
      <c r="I6" s="27"/>
      <c r="J6" s="27" t="s">
        <v>11</v>
      </c>
      <c r="K6" s="25" t="s">
        <v>5</v>
      </c>
      <c r="L6" s="25"/>
      <c r="M6" s="25"/>
      <c r="N6" s="25"/>
      <c r="O6" s="27"/>
    </row>
    <row r="7" spans="1:15" s="1" customFormat="1" ht="38.25" customHeight="1">
      <c r="A7" s="35"/>
      <c r="B7" s="27"/>
      <c r="C7" s="27"/>
      <c r="D7" s="27"/>
      <c r="E7" s="27"/>
      <c r="F7" s="27"/>
      <c r="G7" s="27" t="s">
        <v>16</v>
      </c>
      <c r="H7" s="27" t="s">
        <v>19</v>
      </c>
      <c r="I7" s="27"/>
      <c r="J7" s="27"/>
      <c r="K7" s="25" t="s">
        <v>6</v>
      </c>
      <c r="L7" s="25"/>
      <c r="M7" s="25"/>
      <c r="N7" s="25" t="s">
        <v>7</v>
      </c>
      <c r="O7" s="27"/>
    </row>
    <row r="8" spans="1:15" s="1" customFormat="1" ht="92.25" customHeight="1">
      <c r="A8" s="36"/>
      <c r="B8" s="27"/>
      <c r="C8" s="27"/>
      <c r="D8" s="27"/>
      <c r="E8" s="27"/>
      <c r="F8" s="27"/>
      <c r="G8" s="27"/>
      <c r="H8" s="27"/>
      <c r="I8" s="27"/>
      <c r="J8" s="27"/>
      <c r="K8" s="7" t="s">
        <v>10</v>
      </c>
      <c r="L8" s="7" t="s">
        <v>9</v>
      </c>
      <c r="M8" s="7" t="s">
        <v>8</v>
      </c>
      <c r="N8" s="25"/>
      <c r="O8" s="27"/>
    </row>
    <row r="9" spans="1:15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s="1" customFormat="1" ht="24" customHeight="1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1" customFormat="1" ht="21" customHeight="1">
      <c r="A11" s="9" t="s">
        <v>25</v>
      </c>
      <c r="B11" s="9" t="s">
        <v>55</v>
      </c>
      <c r="C11" s="8">
        <v>1917</v>
      </c>
      <c r="D11" s="8">
        <v>1964</v>
      </c>
      <c r="E11" s="8">
        <v>4</v>
      </c>
      <c r="F11" s="10">
        <v>466.86</v>
      </c>
      <c r="G11" s="10">
        <v>393.41</v>
      </c>
      <c r="H11" s="10">
        <v>99.99</v>
      </c>
      <c r="I11" s="8" t="s">
        <v>21</v>
      </c>
      <c r="J11" s="15">
        <v>685.6</v>
      </c>
      <c r="K11" s="15">
        <f>((J11-N11)*93.22)/100</f>
        <v>607.1605040000001</v>
      </c>
      <c r="L11" s="15">
        <v>22.08</v>
      </c>
      <c r="M11" s="15">
        <v>22.079</v>
      </c>
      <c r="N11" s="15">
        <f>J11*5%</f>
        <v>34.28</v>
      </c>
      <c r="O11" s="15">
        <f>J11/F11</f>
        <v>1.4685344642933642</v>
      </c>
    </row>
    <row r="12" spans="1:15" s="1" customFormat="1" ht="29.25" customHeight="1">
      <c r="A12" s="9" t="s">
        <v>26</v>
      </c>
      <c r="B12" s="9" t="s">
        <v>56</v>
      </c>
      <c r="C12" s="8">
        <v>1953</v>
      </c>
      <c r="D12" s="8">
        <v>1968</v>
      </c>
      <c r="E12" s="8">
        <v>4</v>
      </c>
      <c r="F12" s="10">
        <v>554.6</v>
      </c>
      <c r="G12" s="10">
        <v>503.3</v>
      </c>
      <c r="H12" s="10">
        <v>434.26</v>
      </c>
      <c r="I12" s="8" t="s">
        <v>21</v>
      </c>
      <c r="J12" s="15">
        <v>684.8</v>
      </c>
      <c r="K12" s="15">
        <f aca="true" t="shared" si="0" ref="K12:K37">((J12-N12)*93.22)/100</f>
        <v>606.4520319999999</v>
      </c>
      <c r="L12" s="15">
        <f>M12</f>
        <v>22.053984</v>
      </c>
      <c r="M12" s="15">
        <f>((J12-N12)*3.39)/100</f>
        <v>22.053984</v>
      </c>
      <c r="N12" s="15">
        <f aca="true" t="shared" si="1" ref="N12:N37">J12*5%</f>
        <v>34.24</v>
      </c>
      <c r="O12" s="15">
        <f aca="true" t="shared" si="2" ref="O12:O37">J12/F12</f>
        <v>1.2347637937252072</v>
      </c>
    </row>
    <row r="13" spans="1:15" s="1" customFormat="1" ht="21" customHeight="1">
      <c r="A13" s="9" t="s">
        <v>27</v>
      </c>
      <c r="B13" s="9" t="s">
        <v>57</v>
      </c>
      <c r="C13" s="8">
        <v>1950</v>
      </c>
      <c r="D13" s="8">
        <v>1970</v>
      </c>
      <c r="E13" s="8">
        <v>4</v>
      </c>
      <c r="F13" s="10">
        <v>334.42</v>
      </c>
      <c r="G13" s="10">
        <v>292.13</v>
      </c>
      <c r="H13" s="10">
        <v>125.1</v>
      </c>
      <c r="I13" s="8" t="s">
        <v>21</v>
      </c>
      <c r="J13" s="15">
        <v>398.7</v>
      </c>
      <c r="K13" s="15">
        <f t="shared" si="0"/>
        <v>353.08473299999997</v>
      </c>
      <c r="L13" s="15">
        <f>M13</f>
        <v>12.8401335</v>
      </c>
      <c r="M13" s="15">
        <f>((J13-N13)*3.39)/100</f>
        <v>12.8401335</v>
      </c>
      <c r="N13" s="15">
        <f t="shared" si="1"/>
        <v>19.935000000000002</v>
      </c>
      <c r="O13" s="15">
        <f t="shared" si="2"/>
        <v>1.1922133843669636</v>
      </c>
    </row>
    <row r="14" spans="1:15" s="1" customFormat="1" ht="102.75" customHeight="1">
      <c r="A14" s="9" t="s">
        <v>28</v>
      </c>
      <c r="B14" s="9" t="s">
        <v>58</v>
      </c>
      <c r="C14" s="8">
        <v>1980</v>
      </c>
      <c r="D14" s="8" t="s">
        <v>20</v>
      </c>
      <c r="E14" s="8">
        <v>1</v>
      </c>
      <c r="F14" s="10">
        <v>3952.5</v>
      </c>
      <c r="G14" s="10">
        <v>3544.2</v>
      </c>
      <c r="H14" s="10">
        <v>2782.8</v>
      </c>
      <c r="I14" s="8" t="s">
        <v>80</v>
      </c>
      <c r="J14" s="15">
        <v>1575.913</v>
      </c>
      <c r="K14" s="15">
        <f t="shared" si="0"/>
        <v>1395.6127936700002</v>
      </c>
      <c r="L14" s="15">
        <v>50.752</v>
      </c>
      <c r="M14" s="15">
        <v>50.752</v>
      </c>
      <c r="N14" s="15">
        <f t="shared" si="1"/>
        <v>78.79565000000001</v>
      </c>
      <c r="O14" s="15">
        <f t="shared" si="2"/>
        <v>0.39871296647691334</v>
      </c>
    </row>
    <row r="15" spans="1:15" s="1" customFormat="1" ht="25.5" customHeight="1">
      <c r="A15" s="9" t="s">
        <v>29</v>
      </c>
      <c r="B15" s="9" t="s">
        <v>59</v>
      </c>
      <c r="C15" s="8">
        <v>1975</v>
      </c>
      <c r="D15" s="8" t="s">
        <v>20</v>
      </c>
      <c r="E15" s="8">
        <v>2</v>
      </c>
      <c r="F15" s="10">
        <v>812.8</v>
      </c>
      <c r="G15" s="10">
        <v>754.4</v>
      </c>
      <c r="H15" s="10">
        <v>711.6</v>
      </c>
      <c r="I15" s="8" t="s">
        <v>81</v>
      </c>
      <c r="J15" s="15">
        <v>420.5</v>
      </c>
      <c r="K15" s="15">
        <f t="shared" si="0"/>
        <v>372.390595</v>
      </c>
      <c r="L15" s="15">
        <f>M15</f>
        <v>13.5422025</v>
      </c>
      <c r="M15" s="15">
        <f>((J15-N15)*3.39)/100</f>
        <v>13.5422025</v>
      </c>
      <c r="N15" s="15">
        <f t="shared" si="1"/>
        <v>21.025000000000002</v>
      </c>
      <c r="O15" s="15">
        <f t="shared" si="2"/>
        <v>0.5173474409448819</v>
      </c>
    </row>
    <row r="16" spans="1:15" s="1" customFormat="1" ht="21" customHeight="1">
      <c r="A16" s="9" t="s">
        <v>30</v>
      </c>
      <c r="B16" s="9" t="s">
        <v>60</v>
      </c>
      <c r="C16" s="8">
        <v>1964</v>
      </c>
      <c r="D16" s="8" t="s">
        <v>20</v>
      </c>
      <c r="E16" s="8">
        <v>4</v>
      </c>
      <c r="F16" s="10">
        <v>183.5</v>
      </c>
      <c r="G16" s="10">
        <v>156.4</v>
      </c>
      <c r="H16" s="10">
        <v>156.4</v>
      </c>
      <c r="I16" s="8" t="s">
        <v>21</v>
      </c>
      <c r="J16" s="15">
        <v>285.5</v>
      </c>
      <c r="K16" s="15">
        <v>252.836</v>
      </c>
      <c r="L16" s="15">
        <v>9.194</v>
      </c>
      <c r="M16" s="15">
        <f>((J16-N16)*3.39)/100</f>
        <v>9.194527500000001</v>
      </c>
      <c r="N16" s="15">
        <v>14.275</v>
      </c>
      <c r="O16" s="15">
        <f t="shared" si="2"/>
        <v>1.555858310626703</v>
      </c>
    </row>
    <row r="17" spans="1:15" s="1" customFormat="1" ht="46.5" customHeight="1">
      <c r="A17" s="9" t="s">
        <v>31</v>
      </c>
      <c r="B17" s="9" t="s">
        <v>61</v>
      </c>
      <c r="C17" s="8">
        <v>1984</v>
      </c>
      <c r="D17" s="8" t="s">
        <v>20</v>
      </c>
      <c r="E17" s="8">
        <v>1</v>
      </c>
      <c r="F17" s="10">
        <v>7375.4</v>
      </c>
      <c r="G17" s="10">
        <v>6955</v>
      </c>
      <c r="H17" s="10">
        <v>6173.4</v>
      </c>
      <c r="I17" s="8" t="s">
        <v>82</v>
      </c>
      <c r="J17" s="15">
        <v>1250</v>
      </c>
      <c r="K17" s="15">
        <f t="shared" si="0"/>
        <v>1106.9875</v>
      </c>
      <c r="L17" s="15">
        <f>M17</f>
        <v>40.25625</v>
      </c>
      <c r="M17" s="15">
        <f>((J17-N17)*3.39)/100</f>
        <v>40.25625</v>
      </c>
      <c r="N17" s="15">
        <f t="shared" si="1"/>
        <v>62.5</v>
      </c>
      <c r="O17" s="15">
        <f t="shared" si="2"/>
        <v>0.16948233316159125</v>
      </c>
    </row>
    <row r="18" spans="1:15" s="1" customFormat="1" ht="26.25" customHeight="1">
      <c r="A18" s="9" t="s">
        <v>32</v>
      </c>
      <c r="B18" s="9" t="s">
        <v>62</v>
      </c>
      <c r="C18" s="8">
        <v>1994</v>
      </c>
      <c r="D18" s="8" t="s">
        <v>20</v>
      </c>
      <c r="E18" s="8">
        <v>1</v>
      </c>
      <c r="F18" s="10">
        <v>2639.9</v>
      </c>
      <c r="G18" s="10">
        <v>2558.1</v>
      </c>
      <c r="H18" s="10">
        <v>2309.6</v>
      </c>
      <c r="I18" s="8" t="s">
        <v>21</v>
      </c>
      <c r="J18" s="15">
        <v>562.5</v>
      </c>
      <c r="K18" s="15">
        <f t="shared" si="0"/>
        <v>498.144375</v>
      </c>
      <c r="L18" s="15">
        <v>18.115</v>
      </c>
      <c r="M18" s="15">
        <v>18.116</v>
      </c>
      <c r="N18" s="15">
        <f t="shared" si="1"/>
        <v>28.125</v>
      </c>
      <c r="O18" s="15">
        <f t="shared" si="2"/>
        <v>0.21307625288836698</v>
      </c>
    </row>
    <row r="19" spans="1:15" s="1" customFormat="1" ht="27" customHeight="1">
      <c r="A19" s="9" t="s">
        <v>33</v>
      </c>
      <c r="B19" s="9" t="s">
        <v>63</v>
      </c>
      <c r="C19" s="8"/>
      <c r="D19" s="8" t="s">
        <v>20</v>
      </c>
      <c r="E19" s="8">
        <v>4</v>
      </c>
      <c r="F19" s="10">
        <v>340</v>
      </c>
      <c r="G19" s="10">
        <v>308.3</v>
      </c>
      <c r="H19" s="10">
        <v>308.3</v>
      </c>
      <c r="I19" s="8" t="s">
        <v>21</v>
      </c>
      <c r="J19" s="16">
        <v>480</v>
      </c>
      <c r="K19" s="15">
        <f t="shared" si="0"/>
        <v>425.0832</v>
      </c>
      <c r="L19" s="15">
        <v>15.458</v>
      </c>
      <c r="M19" s="15">
        <v>15.459</v>
      </c>
      <c r="N19" s="15">
        <f t="shared" si="1"/>
        <v>24</v>
      </c>
      <c r="O19" s="15">
        <f t="shared" si="2"/>
        <v>1.411764705882353</v>
      </c>
    </row>
    <row r="20" spans="1:15" s="1" customFormat="1" ht="39.75" customHeight="1">
      <c r="A20" s="9" t="s">
        <v>34</v>
      </c>
      <c r="B20" s="9" t="s">
        <v>64</v>
      </c>
      <c r="C20" s="8">
        <v>1979</v>
      </c>
      <c r="D20" s="8" t="s">
        <v>20</v>
      </c>
      <c r="E20" s="8">
        <v>1</v>
      </c>
      <c r="F20" s="10">
        <v>3956.4</v>
      </c>
      <c r="G20" s="10">
        <v>3474.6</v>
      </c>
      <c r="H20" s="10">
        <v>3000.3</v>
      </c>
      <c r="I20" s="8" t="s">
        <v>83</v>
      </c>
      <c r="J20" s="16">
        <v>749.72</v>
      </c>
      <c r="K20" s="15">
        <f t="shared" si="0"/>
        <v>663.9445347999999</v>
      </c>
      <c r="L20" s="15">
        <v>24.144</v>
      </c>
      <c r="M20" s="15">
        <f>((J20-N20)*3.39)/100</f>
        <v>24.1447326</v>
      </c>
      <c r="N20" s="15">
        <f t="shared" si="1"/>
        <v>37.486000000000004</v>
      </c>
      <c r="O20" s="15">
        <f>J20/F20</f>
        <v>0.1894955009604691</v>
      </c>
    </row>
    <row r="21" spans="1:15" s="1" customFormat="1" ht="27.75" customHeight="1">
      <c r="A21" s="9" t="s">
        <v>35</v>
      </c>
      <c r="B21" s="9" t="s">
        <v>84</v>
      </c>
      <c r="C21" s="8">
        <v>1995</v>
      </c>
      <c r="D21" s="8" t="s">
        <v>20</v>
      </c>
      <c r="E21" s="8">
        <v>1</v>
      </c>
      <c r="F21" s="10">
        <v>3557.6</v>
      </c>
      <c r="G21" s="10">
        <v>3128.6</v>
      </c>
      <c r="H21" s="10">
        <v>2404.3</v>
      </c>
      <c r="I21" s="8" t="s">
        <v>21</v>
      </c>
      <c r="J21" s="16">
        <v>380.6</v>
      </c>
      <c r="K21" s="15">
        <f t="shared" si="0"/>
        <v>337.05555400000003</v>
      </c>
      <c r="L21" s="15">
        <f>M21</f>
        <v>12.257223000000002</v>
      </c>
      <c r="M21" s="15">
        <f>((J21-N21)*3.39)/100</f>
        <v>12.257223000000002</v>
      </c>
      <c r="N21" s="15">
        <f t="shared" si="1"/>
        <v>19.03</v>
      </c>
      <c r="O21" s="15">
        <f>J21/F21</f>
        <v>0.10698223521475153</v>
      </c>
    </row>
    <row r="22" spans="1:15" s="1" customFormat="1" ht="21" customHeight="1">
      <c r="A22" s="9" t="s">
        <v>36</v>
      </c>
      <c r="B22" s="9" t="s">
        <v>48</v>
      </c>
      <c r="C22" s="8">
        <v>1993</v>
      </c>
      <c r="D22" s="8" t="s">
        <v>20</v>
      </c>
      <c r="E22" s="8">
        <v>1</v>
      </c>
      <c r="F22" s="10">
        <v>3097.3</v>
      </c>
      <c r="G22" s="10">
        <v>2469.6</v>
      </c>
      <c r="H22" s="10">
        <v>2252.9</v>
      </c>
      <c r="I22" s="8" t="s">
        <v>21</v>
      </c>
      <c r="J22" s="15">
        <v>329</v>
      </c>
      <c r="K22" s="15">
        <f t="shared" si="0"/>
        <v>291.35911</v>
      </c>
      <c r="L22" s="15">
        <v>10.595</v>
      </c>
      <c r="M22" s="15">
        <v>10.596</v>
      </c>
      <c r="N22" s="15">
        <f t="shared" si="1"/>
        <v>16.45</v>
      </c>
      <c r="O22" s="15">
        <f t="shared" si="2"/>
        <v>0.1062215477996965</v>
      </c>
    </row>
    <row r="23" spans="1:15" s="1" customFormat="1" ht="163.5" customHeight="1">
      <c r="A23" s="9" t="s">
        <v>37</v>
      </c>
      <c r="B23" s="9" t="s">
        <v>73</v>
      </c>
      <c r="C23" s="8">
        <v>1974</v>
      </c>
      <c r="D23" s="8" t="s">
        <v>20</v>
      </c>
      <c r="E23" s="8">
        <v>1</v>
      </c>
      <c r="F23" s="10">
        <v>3768.3</v>
      </c>
      <c r="G23" s="10">
        <v>3250.7</v>
      </c>
      <c r="H23" s="10">
        <v>2748.2</v>
      </c>
      <c r="I23" s="8" t="s">
        <v>90</v>
      </c>
      <c r="J23" s="15">
        <v>1419</v>
      </c>
      <c r="K23" s="15">
        <f t="shared" si="0"/>
        <v>1256.65221</v>
      </c>
      <c r="L23" s="15">
        <f>M23</f>
        <v>45.698895</v>
      </c>
      <c r="M23" s="15">
        <f>((J23-N23)*3.39)/100</f>
        <v>45.698895</v>
      </c>
      <c r="N23" s="15">
        <f t="shared" si="1"/>
        <v>70.95</v>
      </c>
      <c r="O23" s="15">
        <f>J23/F23</f>
        <v>0.37656237560703765</v>
      </c>
    </row>
    <row r="24" spans="1:15" s="1" customFormat="1" ht="21" customHeight="1">
      <c r="A24" s="9" t="s">
        <v>38</v>
      </c>
      <c r="B24" s="9" t="s">
        <v>49</v>
      </c>
      <c r="C24" s="8">
        <v>1988</v>
      </c>
      <c r="D24" s="8" t="s">
        <v>20</v>
      </c>
      <c r="E24" s="8">
        <v>1</v>
      </c>
      <c r="F24" s="10">
        <v>8441.3</v>
      </c>
      <c r="G24" s="10">
        <v>6768.8</v>
      </c>
      <c r="H24" s="10">
        <v>5346.4</v>
      </c>
      <c r="I24" s="8" t="s">
        <v>21</v>
      </c>
      <c r="J24" s="15">
        <v>786</v>
      </c>
      <c r="K24" s="15">
        <f t="shared" si="0"/>
        <v>696.0737399999999</v>
      </c>
      <c r="L24" s="15">
        <f>M24</f>
        <v>25.31313</v>
      </c>
      <c r="M24" s="15">
        <f>((J24-N24)*3.39)/100</f>
        <v>25.31313</v>
      </c>
      <c r="N24" s="15">
        <f t="shared" si="1"/>
        <v>39.300000000000004</v>
      </c>
      <c r="O24" s="15">
        <f t="shared" si="2"/>
        <v>0.09311361994005664</v>
      </c>
    </row>
    <row r="25" spans="1:15" s="1" customFormat="1" ht="114" customHeight="1">
      <c r="A25" s="9" t="s">
        <v>39</v>
      </c>
      <c r="B25" s="9" t="s">
        <v>50</v>
      </c>
      <c r="C25" s="8">
        <v>1960</v>
      </c>
      <c r="D25" s="8" t="s">
        <v>20</v>
      </c>
      <c r="E25" s="8">
        <v>1</v>
      </c>
      <c r="F25" s="10">
        <v>607.8</v>
      </c>
      <c r="G25" s="10">
        <v>530.7</v>
      </c>
      <c r="H25" s="10">
        <v>530.7</v>
      </c>
      <c r="I25" s="8" t="s">
        <v>77</v>
      </c>
      <c r="J25" s="15">
        <v>915.3</v>
      </c>
      <c r="K25" s="15">
        <f t="shared" si="0"/>
        <v>810.580527</v>
      </c>
      <c r="L25" s="15">
        <f>M25</f>
        <v>29.4772365</v>
      </c>
      <c r="M25" s="15">
        <f>((J25-N25)*3.39)/100</f>
        <v>29.4772365</v>
      </c>
      <c r="N25" s="15">
        <f t="shared" si="1"/>
        <v>45.765</v>
      </c>
      <c r="O25" s="15">
        <f t="shared" si="2"/>
        <v>1.505923000987167</v>
      </c>
    </row>
    <row r="26" spans="1:15" s="1" customFormat="1" ht="18" customHeight="1">
      <c r="A26" s="9" t="s">
        <v>40</v>
      </c>
      <c r="B26" s="9" t="s">
        <v>51</v>
      </c>
      <c r="C26" s="8">
        <v>1965</v>
      </c>
      <c r="D26" s="8" t="s">
        <v>20</v>
      </c>
      <c r="E26" s="8">
        <v>1</v>
      </c>
      <c r="F26" s="10">
        <v>2159.3</v>
      </c>
      <c r="G26" s="10">
        <v>1997.9</v>
      </c>
      <c r="H26" s="10">
        <v>1615.1</v>
      </c>
      <c r="I26" s="8" t="s">
        <v>78</v>
      </c>
      <c r="J26" s="15">
        <v>758.7</v>
      </c>
      <c r="K26" s="15">
        <f t="shared" si="0"/>
        <v>671.897133</v>
      </c>
      <c r="L26" s="15">
        <f>M26</f>
        <v>24.433933500000002</v>
      </c>
      <c r="M26" s="15">
        <f>((J26-N26)*3.39)/100</f>
        <v>24.433933500000002</v>
      </c>
      <c r="N26" s="15">
        <f t="shared" si="1"/>
        <v>37.935</v>
      </c>
      <c r="O26" s="15">
        <f t="shared" si="2"/>
        <v>0.3513638679201593</v>
      </c>
    </row>
    <row r="27" spans="1:15" s="1" customFormat="1" ht="20.25" customHeight="1">
      <c r="A27" s="9" t="s">
        <v>41</v>
      </c>
      <c r="B27" s="9" t="s">
        <v>52</v>
      </c>
      <c r="C27" s="8">
        <v>1968</v>
      </c>
      <c r="D27" s="8" t="s">
        <v>20</v>
      </c>
      <c r="E27" s="8">
        <v>1</v>
      </c>
      <c r="F27" s="10">
        <v>2781.3</v>
      </c>
      <c r="G27" s="10">
        <v>2575.1</v>
      </c>
      <c r="H27" s="10">
        <v>2063.3</v>
      </c>
      <c r="I27" s="8" t="s">
        <v>78</v>
      </c>
      <c r="J27" s="15">
        <v>972.7</v>
      </c>
      <c r="K27" s="15">
        <f t="shared" si="0"/>
        <v>861.413393</v>
      </c>
      <c r="L27" s="15">
        <f>M27</f>
        <v>31.325803500000003</v>
      </c>
      <c r="M27" s="15">
        <f>((J27-N27)*3.39)/100</f>
        <v>31.325803500000003</v>
      </c>
      <c r="N27" s="15">
        <f t="shared" si="1"/>
        <v>48.635000000000005</v>
      </c>
      <c r="O27" s="15">
        <f t="shared" si="2"/>
        <v>0.34972854420594685</v>
      </c>
    </row>
    <row r="28" spans="1:15" s="1" customFormat="1" ht="21" customHeight="1">
      <c r="A28" s="9" t="s">
        <v>42</v>
      </c>
      <c r="B28" s="9" t="s">
        <v>53</v>
      </c>
      <c r="C28" s="8">
        <v>1972</v>
      </c>
      <c r="D28" s="8" t="s">
        <v>20</v>
      </c>
      <c r="E28" s="8">
        <v>1</v>
      </c>
      <c r="F28" s="10">
        <v>1173.5</v>
      </c>
      <c r="G28" s="10">
        <v>1060.1</v>
      </c>
      <c r="H28" s="10">
        <v>527.2</v>
      </c>
      <c r="I28" s="8" t="s">
        <v>21</v>
      </c>
      <c r="J28" s="15">
        <v>377.1</v>
      </c>
      <c r="K28" s="15">
        <f t="shared" si="0"/>
        <v>333.955989</v>
      </c>
      <c r="L28" s="15">
        <v>12.145</v>
      </c>
      <c r="M28" s="15">
        <v>12.144</v>
      </c>
      <c r="N28" s="15">
        <f t="shared" si="1"/>
        <v>18.855</v>
      </c>
      <c r="O28" s="15">
        <f t="shared" si="2"/>
        <v>0.32134639965913936</v>
      </c>
    </row>
    <row r="29" spans="1:15" s="1" customFormat="1" ht="18.75" customHeight="1">
      <c r="A29" s="9" t="s">
        <v>43</v>
      </c>
      <c r="B29" s="9" t="s">
        <v>54</v>
      </c>
      <c r="C29" s="8">
        <v>1978</v>
      </c>
      <c r="D29" s="8" t="s">
        <v>20</v>
      </c>
      <c r="E29" s="8">
        <v>1</v>
      </c>
      <c r="F29" s="10">
        <v>3587.4</v>
      </c>
      <c r="G29" s="10">
        <v>3360.4</v>
      </c>
      <c r="H29" s="10">
        <v>2802.5</v>
      </c>
      <c r="I29" s="8" t="s">
        <v>78</v>
      </c>
      <c r="J29" s="15">
        <v>486.079</v>
      </c>
      <c r="K29" s="15">
        <f t="shared" si="0"/>
        <v>430.46670161000003</v>
      </c>
      <c r="L29" s="15">
        <f>M29</f>
        <v>15.654174195000001</v>
      </c>
      <c r="M29" s="15">
        <f>((J29-N29)*3.39)/100</f>
        <v>15.654174195000001</v>
      </c>
      <c r="N29" s="15">
        <f t="shared" si="1"/>
        <v>24.30395</v>
      </c>
      <c r="O29" s="15">
        <f t="shared" si="2"/>
        <v>0.1354961810782182</v>
      </c>
    </row>
    <row r="30" spans="1:15" s="1" customFormat="1" ht="30" customHeight="1">
      <c r="A30" s="9" t="s">
        <v>44</v>
      </c>
      <c r="B30" s="9" t="s">
        <v>85</v>
      </c>
      <c r="C30" s="8">
        <v>1992</v>
      </c>
      <c r="D30" s="8" t="s">
        <v>20</v>
      </c>
      <c r="E30" s="8">
        <v>4</v>
      </c>
      <c r="F30" s="10">
        <v>731.6</v>
      </c>
      <c r="G30" s="10">
        <v>530</v>
      </c>
      <c r="H30" s="10">
        <v>477.3</v>
      </c>
      <c r="I30" s="8" t="s">
        <v>88</v>
      </c>
      <c r="J30" s="15">
        <v>381.956</v>
      </c>
      <c r="K30" s="15">
        <v>338.268</v>
      </c>
      <c r="L30" s="15">
        <v>12.295</v>
      </c>
      <c r="M30" s="15">
        <v>12.295</v>
      </c>
      <c r="N30" s="15">
        <f t="shared" si="1"/>
        <v>19.097800000000003</v>
      </c>
      <c r="O30" s="15">
        <f t="shared" si="2"/>
        <v>0.5220831055221432</v>
      </c>
    </row>
    <row r="31" spans="1:15" s="1" customFormat="1" ht="27.75" customHeight="1">
      <c r="A31" s="9" t="s">
        <v>92</v>
      </c>
      <c r="B31" s="9" t="s">
        <v>86</v>
      </c>
      <c r="C31" s="8">
        <v>1993</v>
      </c>
      <c r="D31" s="8" t="s">
        <v>20</v>
      </c>
      <c r="E31" s="8">
        <v>4</v>
      </c>
      <c r="F31" s="10">
        <v>743.7</v>
      </c>
      <c r="G31" s="10">
        <v>438.6</v>
      </c>
      <c r="H31" s="10">
        <v>438.6</v>
      </c>
      <c r="I31" s="8" t="s">
        <v>89</v>
      </c>
      <c r="J31" s="15">
        <v>467.723</v>
      </c>
      <c r="K31" s="15">
        <f t="shared" si="0"/>
        <v>414.21081157000003</v>
      </c>
      <c r="L31" s="15">
        <v>15.063</v>
      </c>
      <c r="M31" s="15">
        <f>((J31-N31)*3.39)/100</f>
        <v>15.063019215000002</v>
      </c>
      <c r="N31" s="15">
        <f t="shared" si="1"/>
        <v>23.38615</v>
      </c>
      <c r="O31" s="15">
        <f t="shared" si="2"/>
        <v>0.6289135404060777</v>
      </c>
    </row>
    <row r="32" spans="1:15" s="1" customFormat="1" ht="27.75" customHeight="1">
      <c r="A32" s="9" t="s">
        <v>93</v>
      </c>
      <c r="B32" s="9" t="s">
        <v>87</v>
      </c>
      <c r="C32" s="8">
        <v>1983</v>
      </c>
      <c r="D32" s="8" t="s">
        <v>20</v>
      </c>
      <c r="E32" s="8">
        <v>4</v>
      </c>
      <c r="F32" s="10">
        <v>1861.9</v>
      </c>
      <c r="G32" s="10">
        <v>1049.6</v>
      </c>
      <c r="H32" s="10">
        <v>540.9</v>
      </c>
      <c r="I32" s="8" t="s">
        <v>21</v>
      </c>
      <c r="J32" s="15">
        <v>335.211</v>
      </c>
      <c r="K32" s="15">
        <f t="shared" si="0"/>
        <v>296.8572256</v>
      </c>
      <c r="L32" s="15">
        <v>10.796</v>
      </c>
      <c r="M32" s="15">
        <v>10.795</v>
      </c>
      <c r="N32" s="15">
        <v>16.763</v>
      </c>
      <c r="O32" s="15">
        <f t="shared" si="2"/>
        <v>0.18003705891830926</v>
      </c>
    </row>
    <row r="33" spans="1:15" s="1" customFormat="1" ht="21" customHeight="1">
      <c r="A33" s="9" t="s">
        <v>45</v>
      </c>
      <c r="B33" s="9" t="s">
        <v>67</v>
      </c>
      <c r="C33" s="8">
        <v>1973</v>
      </c>
      <c r="D33" s="8" t="s">
        <v>20</v>
      </c>
      <c r="E33" s="8">
        <v>4</v>
      </c>
      <c r="F33" s="10">
        <v>522.4</v>
      </c>
      <c r="G33" s="10">
        <v>298.4</v>
      </c>
      <c r="H33" s="10">
        <v>12.1</v>
      </c>
      <c r="I33" s="8" t="s">
        <v>21</v>
      </c>
      <c r="J33" s="15">
        <v>287.23</v>
      </c>
      <c r="K33" s="15">
        <v>254.381</v>
      </c>
      <c r="L33" s="15">
        <v>9.243</v>
      </c>
      <c r="M33" s="15">
        <v>9.244</v>
      </c>
      <c r="N33" s="15">
        <f t="shared" si="1"/>
        <v>14.361500000000001</v>
      </c>
      <c r="O33" s="15">
        <f t="shared" si="2"/>
        <v>0.5498277182235836</v>
      </c>
    </row>
    <row r="34" spans="1:15" s="1" customFormat="1" ht="21" customHeight="1">
      <c r="A34" s="9" t="s">
        <v>94</v>
      </c>
      <c r="B34" s="9" t="s">
        <v>68</v>
      </c>
      <c r="C34" s="8">
        <v>1973</v>
      </c>
      <c r="D34" s="8" t="s">
        <v>20</v>
      </c>
      <c r="E34" s="8">
        <v>4</v>
      </c>
      <c r="F34" s="10">
        <v>523.4</v>
      </c>
      <c r="G34" s="10">
        <v>347</v>
      </c>
      <c r="H34" s="10">
        <v>231.6</v>
      </c>
      <c r="I34" s="8" t="s">
        <v>21</v>
      </c>
      <c r="J34" s="15">
        <v>281.409</v>
      </c>
      <c r="K34" s="15">
        <f t="shared" si="0"/>
        <v>249.21299631</v>
      </c>
      <c r="L34" s="15">
        <v>9.063</v>
      </c>
      <c r="M34" s="15">
        <v>9.063</v>
      </c>
      <c r="N34" s="15">
        <f t="shared" si="1"/>
        <v>14.070450000000001</v>
      </c>
      <c r="O34" s="15">
        <f t="shared" si="2"/>
        <v>0.5376557126480703</v>
      </c>
    </row>
    <row r="35" spans="1:15" s="1" customFormat="1" ht="21" customHeight="1">
      <c r="A35" s="9" t="s">
        <v>46</v>
      </c>
      <c r="B35" s="9" t="s">
        <v>66</v>
      </c>
      <c r="C35" s="8">
        <v>1969</v>
      </c>
      <c r="D35" s="8" t="s">
        <v>20</v>
      </c>
      <c r="E35" s="8">
        <v>4</v>
      </c>
      <c r="F35" s="10">
        <v>599.2</v>
      </c>
      <c r="G35" s="10">
        <v>548.7</v>
      </c>
      <c r="H35" s="10">
        <v>256.7</v>
      </c>
      <c r="I35" s="8" t="s">
        <v>21</v>
      </c>
      <c r="J35" s="15">
        <v>455.628</v>
      </c>
      <c r="K35" s="15">
        <f t="shared" si="0"/>
        <v>403.49960051999994</v>
      </c>
      <c r="L35" s="15">
        <v>14.674</v>
      </c>
      <c r="M35" s="15">
        <f>((J35-N35)*3.39)/100</f>
        <v>14.67349974</v>
      </c>
      <c r="N35" s="15">
        <f t="shared" si="1"/>
        <v>22.7814</v>
      </c>
      <c r="O35" s="15">
        <f t="shared" si="2"/>
        <v>0.7603938584779706</v>
      </c>
    </row>
    <row r="36" spans="1:15" s="1" customFormat="1" ht="102.75" customHeight="1">
      <c r="A36" s="9" t="s">
        <v>47</v>
      </c>
      <c r="B36" s="9" t="s">
        <v>69</v>
      </c>
      <c r="C36" s="8">
        <v>1966</v>
      </c>
      <c r="D36" s="8" t="s">
        <v>20</v>
      </c>
      <c r="E36" s="8">
        <v>4</v>
      </c>
      <c r="F36" s="10">
        <v>684.5</v>
      </c>
      <c r="G36" s="10">
        <v>431.1</v>
      </c>
      <c r="H36" s="10">
        <v>314.8</v>
      </c>
      <c r="I36" s="8" t="s">
        <v>74</v>
      </c>
      <c r="J36" s="15">
        <v>704.797</v>
      </c>
      <c r="K36" s="15">
        <f t="shared" si="0"/>
        <v>624.16117523</v>
      </c>
      <c r="L36" s="15">
        <v>22.698</v>
      </c>
      <c r="M36" s="15">
        <v>22.698</v>
      </c>
      <c r="N36" s="15">
        <f t="shared" si="1"/>
        <v>35.239850000000004</v>
      </c>
      <c r="O36" s="15">
        <f t="shared" si="2"/>
        <v>1.0296523009495984</v>
      </c>
    </row>
    <row r="37" spans="1:18" s="1" customFormat="1" ht="140.25" customHeight="1">
      <c r="A37" s="9" t="s">
        <v>95</v>
      </c>
      <c r="B37" s="9" t="s">
        <v>70</v>
      </c>
      <c r="C37" s="8">
        <v>1990</v>
      </c>
      <c r="D37" s="8" t="s">
        <v>20</v>
      </c>
      <c r="E37" s="8">
        <v>4</v>
      </c>
      <c r="F37" s="10">
        <v>749.3</v>
      </c>
      <c r="G37" s="10">
        <v>439.4</v>
      </c>
      <c r="H37" s="10">
        <v>314.8</v>
      </c>
      <c r="I37" s="8" t="s">
        <v>75</v>
      </c>
      <c r="J37" s="15">
        <v>571.08</v>
      </c>
      <c r="K37" s="15">
        <f t="shared" si="0"/>
        <v>505.7427372</v>
      </c>
      <c r="L37" s="15">
        <v>18.392</v>
      </c>
      <c r="M37" s="15">
        <v>18.391</v>
      </c>
      <c r="N37" s="15">
        <f t="shared" si="1"/>
        <v>28.554000000000002</v>
      </c>
      <c r="O37" s="15">
        <f t="shared" si="2"/>
        <v>0.7621513412518351</v>
      </c>
      <c r="Q37" s="1" t="s">
        <v>76</v>
      </c>
      <c r="R37" s="1" t="s">
        <v>72</v>
      </c>
    </row>
    <row r="38" spans="1:17" s="1" customFormat="1" ht="21" customHeight="1">
      <c r="A38" s="11"/>
      <c r="B38" s="9" t="s">
        <v>71</v>
      </c>
      <c r="C38" s="8"/>
      <c r="D38" s="8"/>
      <c r="E38" s="8"/>
      <c r="F38" s="10">
        <f>SUM(F11:F37)</f>
        <v>56206.18000000001</v>
      </c>
      <c r="G38" s="10">
        <f>SUM(G11:G37)</f>
        <v>48164.53999999999</v>
      </c>
      <c r="H38" s="10">
        <f>SUM(H11:H37)</f>
        <v>38979.15</v>
      </c>
      <c r="I38" s="8"/>
      <c r="J38" s="15">
        <f>SUM(J11:J37)</f>
        <v>17002.746000000003</v>
      </c>
      <c r="K38" s="15">
        <f>SUM(K11:K37)</f>
        <v>15057.48417151</v>
      </c>
      <c r="L38" s="15">
        <f>SUM(L11:L37)</f>
        <v>547.5599656950001</v>
      </c>
      <c r="M38" s="15">
        <f>SUM(M11:M37)</f>
        <v>547.56074475</v>
      </c>
      <c r="N38" s="15">
        <v>850.137</v>
      </c>
      <c r="O38" s="15">
        <v>0.3</v>
      </c>
      <c r="Q38" s="14"/>
    </row>
    <row r="39" spans="1:15" s="1" customFormat="1" ht="85.5" customHeight="1">
      <c r="A39" s="25" t="s">
        <v>96</v>
      </c>
      <c r="B39" s="25"/>
      <c r="C39" s="25"/>
      <c r="D39" s="25"/>
      <c r="E39" s="25"/>
      <c r="F39" s="26" t="s">
        <v>91</v>
      </c>
      <c r="G39" s="26"/>
      <c r="H39" s="26"/>
      <c r="I39" s="8" t="s">
        <v>99</v>
      </c>
      <c r="J39" s="34" t="s">
        <v>101</v>
      </c>
      <c r="K39" s="34"/>
      <c r="L39" s="34"/>
      <c r="M39" s="34"/>
      <c r="N39" s="34"/>
      <c r="O39" s="34"/>
    </row>
    <row r="40" spans="1:19" ht="12.75">
      <c r="A40" s="5"/>
      <c r="B40" s="5"/>
      <c r="C40" s="5"/>
      <c r="D40" s="5"/>
      <c r="E40" s="5"/>
      <c r="F40" s="12"/>
      <c r="G40" s="12"/>
      <c r="H40" s="5"/>
      <c r="I40" s="5"/>
      <c r="J40" s="12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38" t="s">
        <v>97</v>
      </c>
      <c r="C41" s="38"/>
      <c r="D41" s="38"/>
      <c r="E41" s="38"/>
      <c r="F41" s="38"/>
      <c r="G41" s="38"/>
      <c r="H41" s="38"/>
      <c r="I41" s="38"/>
      <c r="J41" s="12"/>
      <c r="K41" s="17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37" t="s">
        <v>98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5"/>
      <c r="Q42" s="5"/>
      <c r="R42" s="5"/>
      <c r="S42" s="5"/>
    </row>
    <row r="43" spans="1:19" ht="12.75">
      <c r="A43" s="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5"/>
      <c r="Q43" s="5"/>
      <c r="R43" s="5"/>
      <c r="S43" s="5"/>
    </row>
    <row r="44" spans="1:19" ht="12.75">
      <c r="A44" s="5"/>
      <c r="B44" s="22" t="s">
        <v>24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.75">
      <c r="A45" s="1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</sheetData>
  <sheetProtection/>
  <mergeCells count="28">
    <mergeCell ref="B41:I41"/>
    <mergeCell ref="B44:S45"/>
    <mergeCell ref="A2:O2"/>
    <mergeCell ref="A10:O10"/>
    <mergeCell ref="A39:E39"/>
    <mergeCell ref="F39:H39"/>
    <mergeCell ref="G7:G8"/>
    <mergeCell ref="J6:J8"/>
    <mergeCell ref="I5:I8"/>
    <mergeCell ref="G6:H6"/>
    <mergeCell ref="J1:O1"/>
    <mergeCell ref="B5:B8"/>
    <mergeCell ref="E5:E8"/>
    <mergeCell ref="C5:D5"/>
    <mergeCell ref="F5:H5"/>
    <mergeCell ref="C6:C8"/>
    <mergeCell ref="D6:D8"/>
    <mergeCell ref="A3:O4"/>
    <mergeCell ref="B42:O43"/>
    <mergeCell ref="J39:O39"/>
    <mergeCell ref="A5:A8"/>
    <mergeCell ref="O5:O8"/>
    <mergeCell ref="F6:F8"/>
    <mergeCell ref="K6:N6"/>
    <mergeCell ref="K7:M7"/>
    <mergeCell ref="N7:N8"/>
    <mergeCell ref="J5:N5"/>
    <mergeCell ref="H7:H8"/>
  </mergeCells>
  <printOptions/>
  <pageMargins left="0.3937007874015748" right="0.31496062992125984" top="0.7874015748031497" bottom="0.3937007874015748" header="0.15748031496062992" footer="0.15748031496062992"/>
  <pageSetup horizontalDpi="600" verticalDpi="600" orientation="landscape" paperSize="9" scale="74" r:id="rId1"/>
  <rowBreaks count="2" manualBreakCount="2">
    <brk id="22" max="14" man="1"/>
    <brk id="36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2009-12-31T08:31:21Z</cp:lastPrinted>
  <dcterms:created xsi:type="dcterms:W3CDTF">1996-10-08T23:32:33Z</dcterms:created>
  <dcterms:modified xsi:type="dcterms:W3CDTF">2009-12-31T08:34:47Z</dcterms:modified>
  <cp:category/>
  <cp:version/>
  <cp:contentType/>
  <cp:contentStatus/>
</cp:coreProperties>
</file>