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1" sheetId="2" r:id="rId2"/>
    <sheet name="правильно распечатали" sheetId="3" r:id="rId3"/>
  </sheets>
  <definedNames>
    <definedName name="_xlnm.Print_Area" localSheetId="0">'Лист3 (2)'!$A$1:$O$52</definedName>
    <definedName name="_xlnm.Print_Area" localSheetId="2">'правильно распечатали'!$A$1:$O$45</definedName>
  </definedNames>
  <calcPr fullCalcOnLoad="1"/>
</workbook>
</file>

<file path=xl/sharedStrings.xml><?xml version="1.0" encoding="utf-8"?>
<sst xmlns="http://schemas.openxmlformats.org/spreadsheetml/2006/main" count="307" uniqueCount="162">
  <si>
    <t>Адрес многоквартирного дома ( далее МКД)</t>
  </si>
  <si>
    <t>№ п/п</t>
  </si>
  <si>
    <t>Год</t>
  </si>
  <si>
    <t>в том числе жилых</t>
  </si>
  <si>
    <t>Стоимость капитального ремонта, тыс.руб.</t>
  </si>
  <si>
    <t>в том числе за счет средств</t>
  </si>
  <si>
    <t>местного бюджета (субсидия)</t>
  </si>
  <si>
    <t>ТСЖ, других кооперативов, либо собственников помещений</t>
  </si>
  <si>
    <t>предусмотренные в местном бюджете на долевое финансирование</t>
  </si>
  <si>
    <t>за счет бюджета субъекта Российской Федерации</t>
  </si>
  <si>
    <t>за счет средств Фонда</t>
  </si>
  <si>
    <t>ВСЕГО</t>
  </si>
  <si>
    <t>ввода в эксплуатацию</t>
  </si>
  <si>
    <t>последнего комплексного капитального ремонта</t>
  </si>
  <si>
    <t>Группа капитальности</t>
  </si>
  <si>
    <t>общая площадь жилых и нежилых помещений в МКД,  всего</t>
  </si>
  <si>
    <t>всего</t>
  </si>
  <si>
    <t>Планируемый перечень работ по капитальному ремонту</t>
  </si>
  <si>
    <t xml:space="preserve">Удельная стоимость капитального ремонта, тыс.руб./кв. метр общей площади помещений в МКД </t>
  </si>
  <si>
    <t>в том числе жилых, находящихся в собственности граждан</t>
  </si>
  <si>
    <t>н/п</t>
  </si>
  <si>
    <t>ремонт крыши</t>
  </si>
  <si>
    <t>Площадь помещений, кв.м</t>
  </si>
  <si>
    <t xml:space="preserve"> Гагаринское городское поселение Гагаринского района Смоленской области</t>
  </si>
  <si>
    <t>Глава муниципального образования Гагаринское городское поселение Гагаринского района Смоленской области                                  Деев Г.М.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</si>
  <si>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</si>
  <si>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</si>
  <si>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</si>
  <si>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</si>
  <si>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</si>
  <si>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</si>
  <si>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</si>
  <si>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</si>
  <si>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</si>
  <si>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</si>
  <si>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</si>
  <si>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</si>
  <si>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</si>
  <si>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</si>
  <si>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</si>
  <si>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</si>
  <si>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</si>
  <si>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</si>
  <si>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</si>
  <si>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</si>
  <si>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</si>
  <si>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25.</t>
  </si>
  <si>
    <t>26.</t>
  </si>
  <si>
    <t>Ул. Солнцева, 5</t>
  </si>
  <si>
    <t>Ул. Строителей, 28</t>
  </si>
  <si>
    <t>Ул. Бахтина, 6</t>
  </si>
  <si>
    <t>Ул. 50 лет ВЛКСМ, 4</t>
  </si>
  <si>
    <t>Ул. Строителей, 4</t>
  </si>
  <si>
    <t>Ул. Пушная, 18</t>
  </si>
  <si>
    <t>Ул. Строителей, 12</t>
  </si>
  <si>
    <t>Ул. Советская, 67</t>
  </si>
  <si>
    <t>Ул. Советская Набережная, 2</t>
  </si>
  <si>
    <t>Ул. Ленина, 61</t>
  </si>
  <si>
    <t>Ул. Строителей, 167а</t>
  </si>
  <si>
    <t>Ул. Каплунова,2</t>
  </si>
  <si>
    <t>Ул. Гжатская, 91</t>
  </si>
  <si>
    <t>Ул. Свердлова, 79</t>
  </si>
  <si>
    <t>Ул. Красноармейская, 56а</t>
  </si>
  <si>
    <t>Ул. Красноармейская, 91</t>
  </si>
  <si>
    <t>Ул. Красноармейская, 77</t>
  </si>
  <si>
    <t xml:space="preserve"> в отношении которых планируется предоставление финансовой поддержки в рамках адресной программы  по проведению капитального ремонта многоквартирных домов Муниципального образования Гагаринское городское поселение Гагаринского района Смоленской области</t>
  </si>
  <si>
    <t>Мкр.Льнозавод, 4а</t>
  </si>
  <si>
    <t>Ул. Новая, 8</t>
  </si>
  <si>
    <t>Ул. Новая, 11</t>
  </si>
  <si>
    <t>Ул. Мира, 3</t>
  </si>
  <si>
    <t>Пер. Хвойный, 8</t>
  </si>
  <si>
    <t>Итого:</t>
  </si>
  <si>
    <t xml:space="preserve">   </t>
  </si>
  <si>
    <t>Ул.П. Алексеева, 8</t>
  </si>
  <si>
    <t>ремонт внутридомовых инженерных систем   водоснабжения;  ремонт крыши; утепление и ремонт фасада; ремонт подвальных помещений , относящихся к общему имуществу многоквартирного дома</t>
  </si>
  <si>
    <t xml:space="preserve"> ремонт крыши;  утепление и ремонт фасада;  ремонт подвальных помещений , относящихся к общему имуществу многоквартирного дома; ремонт внутридомовых инженерных систем  водоснабжения в том числе с установкой приборов учета потребления ресурсов  и узлов управления (горячей воды)  </t>
  </si>
  <si>
    <t xml:space="preserve"> </t>
  </si>
  <si>
    <t>ремонт внутридомовых инженерных систем  тепло-,  электро-, водоснабжения, в том числе с установкой приборов учета потребления ресурсов и узлов управления ( электрической энергии, холодной и горячей  воды),   ремонт крыши</t>
  </si>
  <si>
    <t xml:space="preserve"> ремонт крыши</t>
  </si>
  <si>
    <t>ПЕРЕЧЕНЬ многоквартирных домов на 2009 г</t>
  </si>
  <si>
    <t xml:space="preserve">  ремонт внутридомовых инженерных систем  электро-, тепло снабжения, в том числе с установкой приборов учета потребления ресурсов и узлов управления ( электрической энергии);    ремонт крыши</t>
  </si>
  <si>
    <r>
      <t xml:space="preserve"> </t>
    </r>
    <r>
      <rPr>
        <sz val="10"/>
        <rFont val="Times New Roman"/>
        <family val="1"/>
      </rPr>
      <t xml:space="preserve">  ремонт крыши</t>
    </r>
  </si>
  <si>
    <t>утепление и ремонт фасада</t>
  </si>
  <si>
    <t>ремонт внутридомовых инженерных систем  теплоснабжения</t>
  </si>
  <si>
    <t>Ул. Стройотрядовская, 10</t>
  </si>
  <si>
    <t>Ул. Мелиоративная, 16</t>
  </si>
  <si>
    <t>Ул. Мелиоративная, 24</t>
  </si>
  <si>
    <t>Ул. Мелиоративная, 15</t>
  </si>
  <si>
    <t>ремонт крыши; утепление и ремонт фасада</t>
  </si>
  <si>
    <t xml:space="preserve"> утепление и ремонт фасада</t>
  </si>
  <si>
    <t>ремонт внутридомовых инженерных систем  тепло-,  электро-,водоснабжения, в том числе с установкой приборов учета потребления ресурсов и узлов управления ( тепловой энергии, электрической энергии, холодной воды); ремонт крыши; ремонт подвальных помещений, относящихся к общему имуществу многоквартирного дома; утепление и ремонт фасада</t>
  </si>
  <si>
    <t>ВСЕГО площадь жилых помещений в МКД, которым планируется предоставление финансовой поддержки, -  48164,5 м2</t>
  </si>
  <si>
    <t>21.</t>
  </si>
  <si>
    <t>22.</t>
  </si>
  <si>
    <t>24.</t>
  </si>
  <si>
    <t>27.</t>
  </si>
  <si>
    <t xml:space="preserve">Всего МКД по МО, на капитальный ремонт которых планируется предоставление финансовой поддержки: 27           </t>
  </si>
  <si>
    <t xml:space="preserve"> ул. Мира, 3; пер. Хвойный, 8 - счетчики на холодную воду установлены</t>
  </si>
  <si>
    <t xml:space="preserve">Ул. Строителей,167а;  ул. Красноармейская; 77,  ул. Бахтина,6; - тепловые счетчики установлены.  </t>
  </si>
  <si>
    <t>ВСЕГО МКД с полным перечнем работ по капитальному - 3</t>
  </si>
  <si>
    <t xml:space="preserve">                 Приложение'</t>
  </si>
  <si>
    <t>ВСЕГО объем финансирования ремонта по МО:  - 17006,632 тыс. руб.,  в том числе за счет средств:  Фонда - 15060,903   тыс. руб , долевого финансирования бюджета субъекта Российской Федераци  - 547,698тыс. руб. , местного бюджета -   547,699  тыс. руб. , ТСЖ, других кооперативов либо собственников помещений в МКД -  850,332    тыс. руб.</t>
  </si>
  <si>
    <t>ул. Строителей, 50</t>
  </si>
  <si>
    <t>ул. Строителей, 167а</t>
  </si>
  <si>
    <t>ул. Гжатская, 93</t>
  </si>
  <si>
    <t>ул. Гжатская, 98</t>
  </si>
  <si>
    <t>ул. Строителей, 151а корп.2</t>
  </si>
  <si>
    <t>ул. Заводская, 7</t>
  </si>
  <si>
    <t>ул. Красноармейская, 75</t>
  </si>
  <si>
    <t>ул. Строителей, 80</t>
  </si>
  <si>
    <t>ул. Гагарина, 3</t>
  </si>
  <si>
    <t>ул. Л. Толстого, 4</t>
  </si>
  <si>
    <t>ул. Советская, 21</t>
  </si>
  <si>
    <t>до 1917</t>
  </si>
  <si>
    <t>ул. Советская, 67</t>
  </si>
  <si>
    <t>ул. Советская, 49</t>
  </si>
  <si>
    <t>ул. Советская, 6</t>
  </si>
  <si>
    <t>до 1957</t>
  </si>
  <si>
    <t>ул. Советская, 24</t>
  </si>
  <si>
    <t>ул. Советская, 11</t>
  </si>
  <si>
    <t>ул. Советская, 12</t>
  </si>
  <si>
    <t>ул. Советская, 4а</t>
  </si>
  <si>
    <t>ул. Герцена набережная, 12</t>
  </si>
  <si>
    <t>ул. Красноармейская, 71</t>
  </si>
  <si>
    <t>ПЕРЕЧЕНЬ многоквартирных домов на 2010 г</t>
  </si>
  <si>
    <t>ул.Гжатская д.4</t>
  </si>
  <si>
    <t>пер.Мелиоративный д.8</t>
  </si>
  <si>
    <t>ул.Мира д.1</t>
  </si>
  <si>
    <t>ул.Мира д.14</t>
  </si>
  <si>
    <t>ул.Ленина д.16</t>
  </si>
  <si>
    <t>ремонт крыши, утепление и ремонт фасада</t>
  </si>
  <si>
    <t>ремонт внутридомовых  инженерных систем  теплоснабжения</t>
  </si>
  <si>
    <t xml:space="preserve">ремонт внутридомовых  инженерных систем холодного водоснабжения  </t>
  </si>
  <si>
    <t>ремонт внутридомовых инженерных систем тепло-,  водоснабжения; ремонт крыши</t>
  </si>
  <si>
    <t>ремонт внутридомовых инженерных систем теплоснабжения в том числе с установкой приборов учета потребления ресурсов и узлов управления (тепловой энергии).</t>
  </si>
  <si>
    <t>ремонт крыши.</t>
  </si>
  <si>
    <t>ул. Стройотрядовская, д.8</t>
  </si>
  <si>
    <t>ул. Петра Алексеева, 12</t>
  </si>
  <si>
    <t>ул. 26 Бакинских комиссаров, 2</t>
  </si>
  <si>
    <t>ул. Гагарина, 54</t>
  </si>
  <si>
    <t>ул. Гагарина, 31</t>
  </si>
  <si>
    <t>ул. Гагарина, 33/1</t>
  </si>
  <si>
    <t>ул.Петра Алексеева, 1</t>
  </si>
  <si>
    <t>ремонт внутридомовых инженерных систем тепло-,  водоснабжения</t>
  </si>
  <si>
    <t>ремонт внутридомовых инженерных систем тепло-, электро-, водоснабжения в том числе с установкой приборов учета потребления ресурсов и узлов управления (электрической энергии, холодной и горячей воды).</t>
  </si>
  <si>
    <t>ул. Строителей, 4</t>
  </si>
  <si>
    <t>ремонт внутридомовых инженерных систем тепло-, водоснабжения в том числе с установкой приборов учета потребления ресурсов и узлов управления ( холодной и горячей воды).</t>
  </si>
  <si>
    <t>ул. 50 лет ВЛКСМ, 3</t>
  </si>
  <si>
    <t>ремонт внутридомовых инженерных систем гозо-,  водоснабжения; водоотведения; ремонт крыши</t>
  </si>
  <si>
    <t>28.</t>
  </si>
  <si>
    <t>29.</t>
  </si>
  <si>
    <t>30.</t>
  </si>
  <si>
    <t>31.</t>
  </si>
  <si>
    <t>32.</t>
  </si>
  <si>
    <t>33.</t>
  </si>
  <si>
    <t>34.</t>
  </si>
  <si>
    <t>ремонт внутридомовых инженерных систем   водоснабжения; водоотведения; ремонт крыши; утепление и ремонт фасада</t>
  </si>
  <si>
    <t>ВСЕГО объем финансирования ремонта по МО:  - 33994,593 тыс. руб.,  в том числе за счет средств:  Фонда - 30105,272   тыс. руб , долевого финансирования бюджета субъекта Российской Федераци  - 1094,796 тыс. руб. , местного бюджета -   1094,796  тыс. руб. , ТСЖ - 1699,730, других кооперативов либо собственников помещений в МКД -  тыс. руб.</t>
  </si>
  <si>
    <t>ВСЕГО МКД с полным перечнем работ по капитальному - 0</t>
  </si>
  <si>
    <t xml:space="preserve">Всего МКД по МО, на капитальный ремонт которых планируется предоставление финансовой поддержки: 34          </t>
  </si>
  <si>
    <t>ВСЕГО площадь жилых помещений в МКД, которым планируется предоставление финансовой поддержки, -  57734,08 м2</t>
  </si>
  <si>
    <t xml:space="preserve">                 Приложение к решению Совета депутатов города гагарин Смоленской области от 27.02.2010 года № 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</si>
</sst>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_);_(* \(#,##0.0\);_(* &quot;-&quot;??_);_(@_)"/>
    <numFmt numFmtId="187" formatCode="0.00000000"/>
    <numFmt numFmtId="188" formatCode="#,##0.0"/>
    <numFmt numFmtId="189" formatCode="#,##0.000"/>
  </numFmts>
  <fonts count="2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185" fontId="2" fillId="0" borderId="0" xfId="0" applyNumberFormat="1" applyFont="1" applyAlignment="1">
      <alignment/>
    </xf>
    <xf numFmtId="189" fontId="2" fillId="0" borderId="10" xfId="0" applyNumberFormat="1" applyFont="1" applyBorder="1" applyAlignment="1">
      <alignment horizontal="center" vertical="center" wrapText="1"/>
    </xf>
    <xf numFmtId="189" fontId="2" fillId="0" borderId="10" xfId="58" applyNumberFormat="1" applyFont="1" applyBorder="1" applyAlignment="1">
      <alignment horizontal="center" vertical="center" wrapText="1"/>
    </xf>
    <xf numFmtId="189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75" zoomScaleNormal="75" zoomScaleSheetLayoutView="110" workbookViewId="0" topLeftCell="A1">
      <selection activeCell="R3" sqref="R3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8.421875" style="0" customWidth="1"/>
    <col min="4" max="4" width="7.28125" style="0" customWidth="1"/>
    <col min="5" max="5" width="5.00390625" style="0" customWidth="1"/>
    <col min="6" max="6" width="11.140625" style="4" customWidth="1"/>
    <col min="7" max="7" width="11.7109375" style="0" customWidth="1"/>
    <col min="8" max="8" width="10.7109375" style="0" customWidth="1"/>
    <col min="9" max="9" width="30.140625" style="0" customWidth="1"/>
    <col min="10" max="10" width="10.421875" style="4" customWidth="1"/>
    <col min="11" max="11" width="10.7109375" style="0" customWidth="1"/>
    <col min="12" max="12" width="10.28125" style="0" customWidth="1"/>
    <col min="13" max="13" width="9.57421875" style="0" customWidth="1"/>
    <col min="14" max="15" width="9.28125" style="0" customWidth="1"/>
    <col min="16" max="16" width="9.140625" style="0" hidden="1" customWidth="1"/>
    <col min="17" max="17" width="10.57421875" style="0" bestFit="1" customWidth="1"/>
  </cols>
  <sheetData>
    <row r="1" spans="10:15" ht="12.75">
      <c r="J1" s="33" t="s">
        <v>161</v>
      </c>
      <c r="K1" s="33"/>
      <c r="L1" s="33"/>
      <c r="M1" s="33"/>
      <c r="N1" s="33"/>
      <c r="O1" s="33"/>
    </row>
    <row r="2" spans="1:15" s="2" customFormat="1" ht="17.25" customHeight="1">
      <c r="A2" s="27" t="s">
        <v>124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12.75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" customFormat="1" ht="27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" customFormat="1" ht="37.5" customHeight="1">
      <c r="A5" s="39" t="s">
        <v>1</v>
      </c>
      <c r="B5" s="32" t="s">
        <v>0</v>
      </c>
      <c r="C5" s="34" t="s">
        <v>2</v>
      </c>
      <c r="D5" s="34"/>
      <c r="E5" s="32" t="s">
        <v>14</v>
      </c>
      <c r="F5" s="34" t="s">
        <v>22</v>
      </c>
      <c r="G5" s="34"/>
      <c r="H5" s="34"/>
      <c r="I5" s="32" t="s">
        <v>17</v>
      </c>
      <c r="J5" s="34" t="s">
        <v>4</v>
      </c>
      <c r="K5" s="34"/>
      <c r="L5" s="34"/>
      <c r="M5" s="34"/>
      <c r="N5" s="34"/>
      <c r="O5" s="32" t="s">
        <v>18</v>
      </c>
    </row>
    <row r="6" spans="1:15" s="1" customFormat="1" ht="19.5" customHeight="1">
      <c r="A6" s="39"/>
      <c r="B6" s="31"/>
      <c r="C6" s="31" t="s">
        <v>12</v>
      </c>
      <c r="D6" s="31" t="s">
        <v>13</v>
      </c>
      <c r="E6" s="31"/>
      <c r="F6" s="31" t="s">
        <v>15</v>
      </c>
      <c r="G6" s="29" t="s">
        <v>3</v>
      </c>
      <c r="H6" s="29"/>
      <c r="I6" s="31"/>
      <c r="J6" s="31" t="s">
        <v>11</v>
      </c>
      <c r="K6" s="29" t="s">
        <v>5</v>
      </c>
      <c r="L6" s="29"/>
      <c r="M6" s="29"/>
      <c r="N6" s="29"/>
      <c r="O6" s="31"/>
    </row>
    <row r="7" spans="1:15" s="1" customFormat="1" ht="38.25" customHeight="1">
      <c r="A7" s="39"/>
      <c r="B7" s="31"/>
      <c r="C7" s="31"/>
      <c r="D7" s="31"/>
      <c r="E7" s="31"/>
      <c r="F7" s="31"/>
      <c r="G7" s="31" t="s">
        <v>16</v>
      </c>
      <c r="H7" s="31" t="s">
        <v>19</v>
      </c>
      <c r="I7" s="31"/>
      <c r="J7" s="31"/>
      <c r="K7" s="29" t="s">
        <v>6</v>
      </c>
      <c r="L7" s="29"/>
      <c r="M7" s="29"/>
      <c r="N7" s="29" t="s">
        <v>7</v>
      </c>
      <c r="O7" s="31"/>
    </row>
    <row r="8" spans="1:15" s="1" customFormat="1" ht="92.25" customHeight="1">
      <c r="A8" s="40"/>
      <c r="B8" s="31"/>
      <c r="C8" s="31"/>
      <c r="D8" s="31"/>
      <c r="E8" s="31"/>
      <c r="F8" s="31"/>
      <c r="G8" s="31"/>
      <c r="H8" s="31"/>
      <c r="I8" s="31"/>
      <c r="J8" s="31"/>
      <c r="K8" s="7" t="s">
        <v>10</v>
      </c>
      <c r="L8" s="7" t="s">
        <v>9</v>
      </c>
      <c r="M8" s="7" t="s">
        <v>8</v>
      </c>
      <c r="N8" s="29"/>
      <c r="O8" s="31"/>
    </row>
    <row r="9" spans="1:15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15" s="1" customFormat="1" ht="24" customHeight="1">
      <c r="A10" s="29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1" customFormat="1" ht="23.25" customHeight="1">
      <c r="A11" s="9" t="s">
        <v>25</v>
      </c>
      <c r="B11" s="9" t="s">
        <v>102</v>
      </c>
      <c r="C11" s="8">
        <v>1994</v>
      </c>
      <c r="D11" s="8" t="s">
        <v>20</v>
      </c>
      <c r="E11" s="8">
        <v>1</v>
      </c>
      <c r="F11" s="21">
        <v>4345.6</v>
      </c>
      <c r="G11" s="21">
        <v>3879.5</v>
      </c>
      <c r="H11" s="21">
        <v>3879.5</v>
      </c>
      <c r="I11" s="8" t="s">
        <v>21</v>
      </c>
      <c r="J11" s="15">
        <v>782.797</v>
      </c>
      <c r="K11" s="15">
        <f>(J11-N11)/100*93.22</f>
        <v>693.23719523</v>
      </c>
      <c r="L11" s="15">
        <f>(J11-N11)/100*3.39</f>
        <v>25.209977385000002</v>
      </c>
      <c r="M11" s="15">
        <f>L11</f>
        <v>25.209977385000002</v>
      </c>
      <c r="N11" s="15">
        <f aca="true" t="shared" si="0" ref="N11:N44">J11*5%</f>
        <v>39.13985</v>
      </c>
      <c r="O11" s="15">
        <f>J11/F11</f>
        <v>0.18013553939617083</v>
      </c>
    </row>
    <row r="12" spans="1:15" s="1" customFormat="1" ht="27.75" customHeight="1">
      <c r="A12" s="9" t="s">
        <v>26</v>
      </c>
      <c r="B12" s="9" t="s">
        <v>103</v>
      </c>
      <c r="C12" s="8">
        <v>1980</v>
      </c>
      <c r="D12" s="8"/>
      <c r="E12" s="8">
        <v>1</v>
      </c>
      <c r="F12" s="21">
        <v>3952.5</v>
      </c>
      <c r="G12" s="21">
        <v>3544.2</v>
      </c>
      <c r="H12" s="21">
        <v>2782.8</v>
      </c>
      <c r="I12" s="8" t="s">
        <v>82</v>
      </c>
      <c r="J12" s="15">
        <v>764.293</v>
      </c>
      <c r="K12" s="15">
        <f aca="true" t="shared" si="1" ref="K12:K44">(J12-N12)/100*93.22</f>
        <v>676.85023787</v>
      </c>
      <c r="L12" s="15">
        <f aca="true" t="shared" si="2" ref="L12:L44">(J12-N12)/100*3.39</f>
        <v>24.614056065</v>
      </c>
      <c r="M12" s="15">
        <f aca="true" t="shared" si="3" ref="M12:M44">L12</f>
        <v>24.614056065</v>
      </c>
      <c r="N12" s="15">
        <f t="shared" si="0"/>
        <v>38.21465</v>
      </c>
      <c r="O12" s="15">
        <v>0.215</v>
      </c>
    </row>
    <row r="13" spans="1:15" s="1" customFormat="1" ht="27.75" customHeight="1">
      <c r="A13" s="9" t="s">
        <v>27</v>
      </c>
      <c r="B13" s="9" t="s">
        <v>106</v>
      </c>
      <c r="C13" s="8">
        <v>1995</v>
      </c>
      <c r="D13" s="8" t="s">
        <v>20</v>
      </c>
      <c r="E13" s="8">
        <v>1</v>
      </c>
      <c r="F13" s="21">
        <v>6672.6</v>
      </c>
      <c r="G13" s="21">
        <v>5415.8</v>
      </c>
      <c r="H13" s="21">
        <v>4797.6</v>
      </c>
      <c r="I13" s="8" t="s">
        <v>88</v>
      </c>
      <c r="J13" s="15">
        <v>2028.88</v>
      </c>
      <c r="K13" s="15">
        <f t="shared" si="1"/>
        <v>1796.7558392</v>
      </c>
      <c r="L13" s="15">
        <f t="shared" si="2"/>
        <v>65.3400804</v>
      </c>
      <c r="M13" s="15">
        <f t="shared" si="3"/>
        <v>65.3400804</v>
      </c>
      <c r="N13" s="15">
        <f t="shared" si="0"/>
        <v>101.44400000000002</v>
      </c>
      <c r="O13" s="15">
        <f aca="true" t="shared" si="4" ref="O13:O43">J13/F13</f>
        <v>0.3040613853670234</v>
      </c>
    </row>
    <row r="14" spans="1:15" s="1" customFormat="1" ht="21" customHeight="1">
      <c r="A14" s="9" t="s">
        <v>28</v>
      </c>
      <c r="B14" s="9" t="s">
        <v>105</v>
      </c>
      <c r="C14" s="8">
        <v>1965</v>
      </c>
      <c r="D14" s="8" t="s">
        <v>20</v>
      </c>
      <c r="E14" s="8">
        <v>2</v>
      </c>
      <c r="F14" s="21">
        <v>317.1</v>
      </c>
      <c r="G14" s="21">
        <v>239.5</v>
      </c>
      <c r="H14" s="21">
        <v>149.7</v>
      </c>
      <c r="I14" s="8" t="s">
        <v>21</v>
      </c>
      <c r="J14" s="15">
        <v>362.15</v>
      </c>
      <c r="K14" s="15">
        <f t="shared" si="1"/>
        <v>320.7164184999999</v>
      </c>
      <c r="L14" s="15">
        <f t="shared" si="2"/>
        <v>11.663040749999999</v>
      </c>
      <c r="M14" s="15">
        <f t="shared" si="3"/>
        <v>11.663040749999999</v>
      </c>
      <c r="N14" s="15">
        <f t="shared" si="0"/>
        <v>18.107499999999998</v>
      </c>
      <c r="O14" s="15">
        <f t="shared" si="4"/>
        <v>1.1420687480290128</v>
      </c>
    </row>
    <row r="15" spans="1:15" s="1" customFormat="1" ht="21" customHeight="1">
      <c r="A15" s="9" t="s">
        <v>29</v>
      </c>
      <c r="B15" s="9" t="s">
        <v>104</v>
      </c>
      <c r="C15" s="8">
        <v>1954</v>
      </c>
      <c r="D15" s="8" t="s">
        <v>20</v>
      </c>
      <c r="E15" s="8">
        <v>4</v>
      </c>
      <c r="F15" s="21">
        <v>446.3</v>
      </c>
      <c r="G15" s="21">
        <v>395</v>
      </c>
      <c r="H15" s="21">
        <v>343.6</v>
      </c>
      <c r="I15" s="8" t="s">
        <v>21</v>
      </c>
      <c r="J15" s="15">
        <v>360.66</v>
      </c>
      <c r="K15" s="15">
        <f t="shared" si="1"/>
        <v>319.3968894</v>
      </c>
      <c r="L15" s="15">
        <f t="shared" si="2"/>
        <v>11.615055300000002</v>
      </c>
      <c r="M15" s="15">
        <f t="shared" si="3"/>
        <v>11.615055300000002</v>
      </c>
      <c r="N15" s="15">
        <f t="shared" si="0"/>
        <v>18.033</v>
      </c>
      <c r="O15" s="15">
        <f t="shared" si="4"/>
        <v>0.8081111360071701</v>
      </c>
    </row>
    <row r="16" spans="1:15" s="1" customFormat="1" ht="40.5" customHeight="1">
      <c r="A16" s="9" t="s">
        <v>30</v>
      </c>
      <c r="B16" s="9" t="s">
        <v>108</v>
      </c>
      <c r="C16" s="8">
        <v>1980</v>
      </c>
      <c r="D16" s="8" t="s">
        <v>20</v>
      </c>
      <c r="E16" s="8">
        <v>1</v>
      </c>
      <c r="F16" s="21">
        <v>3920.8</v>
      </c>
      <c r="G16" s="21">
        <v>3465</v>
      </c>
      <c r="H16" s="21">
        <v>3133.9</v>
      </c>
      <c r="I16" s="8" t="s">
        <v>131</v>
      </c>
      <c r="J16" s="15">
        <v>820</v>
      </c>
      <c r="K16" s="15">
        <f t="shared" si="1"/>
        <v>726.1838</v>
      </c>
      <c r="L16" s="15">
        <f t="shared" si="2"/>
        <v>26.4081</v>
      </c>
      <c r="M16" s="15">
        <f t="shared" si="3"/>
        <v>26.4081</v>
      </c>
      <c r="N16" s="15">
        <f t="shared" si="0"/>
        <v>41</v>
      </c>
      <c r="O16" s="15">
        <f t="shared" si="4"/>
        <v>0.2091409916343603</v>
      </c>
    </row>
    <row r="17" spans="1:15" s="1" customFormat="1" ht="19.5" customHeight="1">
      <c r="A17" s="9" t="s">
        <v>31</v>
      </c>
      <c r="B17" s="9" t="s">
        <v>107</v>
      </c>
      <c r="C17" s="8">
        <v>1991</v>
      </c>
      <c r="D17" s="8" t="s">
        <v>20</v>
      </c>
      <c r="E17" s="8">
        <v>1</v>
      </c>
      <c r="F17" s="21">
        <v>6709.6</v>
      </c>
      <c r="G17" s="21">
        <v>6200.2</v>
      </c>
      <c r="H17" s="21">
        <v>4949.7</v>
      </c>
      <c r="I17" s="8" t="s">
        <v>21</v>
      </c>
      <c r="J17" s="15">
        <v>1124.95</v>
      </c>
      <c r="K17" s="15">
        <f t="shared" si="1"/>
        <v>996.2444705</v>
      </c>
      <c r="L17" s="15">
        <f t="shared" si="2"/>
        <v>36.229014750000005</v>
      </c>
      <c r="M17" s="15">
        <f t="shared" si="3"/>
        <v>36.229014750000005</v>
      </c>
      <c r="N17" s="15">
        <f t="shared" si="0"/>
        <v>56.2475</v>
      </c>
      <c r="O17" s="15">
        <f t="shared" si="4"/>
        <v>0.16766275187790627</v>
      </c>
    </row>
    <row r="18" spans="1:15" s="1" customFormat="1" ht="45.75" customHeight="1">
      <c r="A18" s="9" t="s">
        <v>32</v>
      </c>
      <c r="B18" s="9" t="s">
        <v>109</v>
      </c>
      <c r="C18" s="8">
        <v>1985</v>
      </c>
      <c r="D18" s="8" t="s">
        <v>20</v>
      </c>
      <c r="E18" s="8">
        <v>1</v>
      </c>
      <c r="F18" s="21">
        <v>8667.99</v>
      </c>
      <c r="G18" s="21">
        <v>7710.25</v>
      </c>
      <c r="H18" s="21">
        <v>6898.89</v>
      </c>
      <c r="I18" s="8" t="s">
        <v>132</v>
      </c>
      <c r="J18" s="15">
        <v>1688.506</v>
      </c>
      <c r="K18" s="15">
        <f t="shared" si="1"/>
        <v>1495.32402854</v>
      </c>
      <c r="L18" s="15">
        <f t="shared" si="2"/>
        <v>54.37833573</v>
      </c>
      <c r="M18" s="15">
        <f t="shared" si="3"/>
        <v>54.37833573</v>
      </c>
      <c r="N18" s="15">
        <f t="shared" si="0"/>
        <v>84.42530000000001</v>
      </c>
      <c r="O18" s="15">
        <f t="shared" si="4"/>
        <v>0.19479787124812098</v>
      </c>
    </row>
    <row r="19" spans="1:15" s="1" customFormat="1" ht="45" customHeight="1">
      <c r="A19" s="9" t="s">
        <v>33</v>
      </c>
      <c r="B19" s="9" t="s">
        <v>110</v>
      </c>
      <c r="C19" s="8">
        <v>1977</v>
      </c>
      <c r="D19" s="8" t="s">
        <v>20</v>
      </c>
      <c r="E19" s="8">
        <v>1</v>
      </c>
      <c r="F19" s="21">
        <v>1766.27</v>
      </c>
      <c r="G19" s="21">
        <v>1755.19</v>
      </c>
      <c r="H19" s="21">
        <v>1390.9</v>
      </c>
      <c r="I19" s="8" t="s">
        <v>133</v>
      </c>
      <c r="J19" s="15">
        <v>1775.86</v>
      </c>
      <c r="K19" s="15">
        <f t="shared" si="1"/>
        <v>1572.6838574</v>
      </c>
      <c r="L19" s="15">
        <f t="shared" si="2"/>
        <v>57.19157130000001</v>
      </c>
      <c r="M19" s="15">
        <f t="shared" si="3"/>
        <v>57.19157130000001</v>
      </c>
      <c r="N19" s="15">
        <f t="shared" si="0"/>
        <v>88.793</v>
      </c>
      <c r="O19" s="15">
        <f t="shared" si="4"/>
        <v>1.0054295209679154</v>
      </c>
    </row>
    <row r="20" spans="1:15" s="1" customFormat="1" ht="20.25" customHeight="1">
      <c r="A20" s="9" t="s">
        <v>34</v>
      </c>
      <c r="B20" s="9" t="s">
        <v>111</v>
      </c>
      <c r="C20" s="8">
        <v>1986</v>
      </c>
      <c r="D20" s="8" t="s">
        <v>20</v>
      </c>
      <c r="E20" s="8">
        <v>1</v>
      </c>
      <c r="F20" s="21">
        <v>1766.27</v>
      </c>
      <c r="G20" s="21">
        <v>1755.19</v>
      </c>
      <c r="H20" s="21">
        <v>1390.9</v>
      </c>
      <c r="I20" s="8" t="s">
        <v>21</v>
      </c>
      <c r="J20" s="15">
        <v>375</v>
      </c>
      <c r="K20" s="15">
        <f t="shared" si="1"/>
        <v>332.09625</v>
      </c>
      <c r="L20" s="15">
        <f t="shared" si="2"/>
        <v>12.076875000000001</v>
      </c>
      <c r="M20" s="15">
        <f t="shared" si="3"/>
        <v>12.076875000000001</v>
      </c>
      <c r="N20" s="15">
        <f t="shared" si="0"/>
        <v>18.75</v>
      </c>
      <c r="O20" s="15">
        <f t="shared" si="4"/>
        <v>0.21231182095602597</v>
      </c>
    </row>
    <row r="21" spans="1:15" s="1" customFormat="1" ht="20.25" customHeight="1">
      <c r="A21" s="9" t="s">
        <v>35</v>
      </c>
      <c r="B21" s="9" t="s">
        <v>123</v>
      </c>
      <c r="C21" s="8">
        <v>1997</v>
      </c>
      <c r="D21" s="8" t="s">
        <v>20</v>
      </c>
      <c r="E21" s="8">
        <v>1</v>
      </c>
      <c r="F21" s="21">
        <v>2259.25</v>
      </c>
      <c r="G21" s="21">
        <v>1589.48</v>
      </c>
      <c r="H21" s="21">
        <v>1589.48</v>
      </c>
      <c r="I21" s="8" t="s">
        <v>21</v>
      </c>
      <c r="J21" s="15">
        <v>470</v>
      </c>
      <c r="K21" s="15">
        <f t="shared" si="1"/>
        <v>416.22729999999996</v>
      </c>
      <c r="L21" s="15">
        <f t="shared" si="2"/>
        <v>15.13635</v>
      </c>
      <c r="M21" s="15">
        <f t="shared" si="3"/>
        <v>15.13635</v>
      </c>
      <c r="N21" s="15">
        <f t="shared" si="0"/>
        <v>23.5</v>
      </c>
      <c r="O21" s="15">
        <f t="shared" si="4"/>
        <v>0.20803363948212902</v>
      </c>
    </row>
    <row r="22" spans="1:15" s="1" customFormat="1" ht="32.25" customHeight="1">
      <c r="A22" s="9" t="s">
        <v>36</v>
      </c>
      <c r="B22" s="9" t="s">
        <v>112</v>
      </c>
      <c r="C22" s="8" t="s">
        <v>113</v>
      </c>
      <c r="D22" s="8">
        <v>1966</v>
      </c>
      <c r="E22" s="8">
        <v>4</v>
      </c>
      <c r="F22" s="21">
        <v>446.83</v>
      </c>
      <c r="G22" s="21">
        <v>391.92</v>
      </c>
      <c r="H22" s="21">
        <v>292.37</v>
      </c>
      <c r="I22" s="8" t="s">
        <v>88</v>
      </c>
      <c r="J22" s="15">
        <v>753.598</v>
      </c>
      <c r="K22" s="15">
        <f t="shared" si="1"/>
        <v>667.37885282</v>
      </c>
      <c r="L22" s="15">
        <f t="shared" si="2"/>
        <v>24.269623590000002</v>
      </c>
      <c r="M22" s="15">
        <f t="shared" si="3"/>
        <v>24.269623590000002</v>
      </c>
      <c r="N22" s="15">
        <f t="shared" si="0"/>
        <v>37.679899999999996</v>
      </c>
      <c r="O22" s="15">
        <f t="shared" si="4"/>
        <v>1.6865429805518877</v>
      </c>
    </row>
    <row r="23" spans="1:15" s="1" customFormat="1" ht="24" customHeight="1">
      <c r="A23" s="9" t="s">
        <v>37</v>
      </c>
      <c r="B23" s="9" t="s">
        <v>114</v>
      </c>
      <c r="C23" s="8" t="s">
        <v>113</v>
      </c>
      <c r="D23" s="8">
        <v>1964</v>
      </c>
      <c r="E23" s="8">
        <v>4</v>
      </c>
      <c r="F23" s="21">
        <v>466.86</v>
      </c>
      <c r="G23" s="21">
        <v>393.41</v>
      </c>
      <c r="H23" s="21">
        <v>99.99</v>
      </c>
      <c r="I23" s="8" t="s">
        <v>89</v>
      </c>
      <c r="J23" s="15">
        <v>449.677</v>
      </c>
      <c r="K23" s="15">
        <f t="shared" si="1"/>
        <v>398.22945443</v>
      </c>
      <c r="L23" s="15">
        <f t="shared" si="2"/>
        <v>14.481847785000001</v>
      </c>
      <c r="M23" s="15">
        <f t="shared" si="3"/>
        <v>14.481847785000001</v>
      </c>
      <c r="N23" s="15">
        <f t="shared" si="0"/>
        <v>22.483850000000004</v>
      </c>
      <c r="O23" s="15">
        <f t="shared" si="4"/>
        <v>0.9631945336931843</v>
      </c>
    </row>
    <row r="24" spans="1:15" s="1" customFormat="1" ht="29.25" customHeight="1">
      <c r="A24" s="9" t="s">
        <v>38</v>
      </c>
      <c r="B24" s="9" t="s">
        <v>115</v>
      </c>
      <c r="C24" s="8" t="s">
        <v>113</v>
      </c>
      <c r="D24" s="8">
        <v>1964</v>
      </c>
      <c r="E24" s="8">
        <v>4</v>
      </c>
      <c r="F24" s="21">
        <v>352.79</v>
      </c>
      <c r="G24" s="21">
        <v>300.39</v>
      </c>
      <c r="H24" s="21">
        <v>143.19</v>
      </c>
      <c r="I24" s="8" t="s">
        <v>88</v>
      </c>
      <c r="J24" s="15">
        <v>713.638</v>
      </c>
      <c r="K24" s="15">
        <f t="shared" si="1"/>
        <v>631.99067642</v>
      </c>
      <c r="L24" s="15">
        <f t="shared" si="2"/>
        <v>22.98271179</v>
      </c>
      <c r="M24" s="15">
        <f t="shared" si="3"/>
        <v>22.98271179</v>
      </c>
      <c r="N24" s="15">
        <f t="shared" si="0"/>
        <v>35.681900000000006</v>
      </c>
      <c r="O24" s="15">
        <f t="shared" si="4"/>
        <v>2.022840783468919</v>
      </c>
    </row>
    <row r="25" spans="1:17" s="1" customFormat="1" ht="59.25" customHeight="1">
      <c r="A25" s="9" t="s">
        <v>39</v>
      </c>
      <c r="B25" s="9" t="s">
        <v>116</v>
      </c>
      <c r="C25" s="8" t="s">
        <v>117</v>
      </c>
      <c r="D25" s="8">
        <v>1974</v>
      </c>
      <c r="E25" s="8">
        <v>3</v>
      </c>
      <c r="F25" s="21">
        <v>421.46</v>
      </c>
      <c r="G25" s="21">
        <v>358.16</v>
      </c>
      <c r="H25" s="21">
        <v>186.66</v>
      </c>
      <c r="I25" s="8" t="s">
        <v>148</v>
      </c>
      <c r="J25" s="15">
        <v>711.192</v>
      </c>
      <c r="K25" s="15">
        <f t="shared" si="1"/>
        <v>629.8245232799999</v>
      </c>
      <c r="L25" s="15">
        <f t="shared" si="2"/>
        <v>22.903938359999998</v>
      </c>
      <c r="M25" s="15">
        <f t="shared" si="3"/>
        <v>22.903938359999998</v>
      </c>
      <c r="N25" s="15">
        <f t="shared" si="0"/>
        <v>35.5596</v>
      </c>
      <c r="O25" s="15">
        <f t="shared" si="4"/>
        <v>1.6874483936791156</v>
      </c>
      <c r="Q25" s="1" t="s">
        <v>76</v>
      </c>
    </row>
    <row r="26" spans="1:15" s="1" customFormat="1" ht="27.75" customHeight="1">
      <c r="A26" s="9" t="s">
        <v>40</v>
      </c>
      <c r="B26" s="9" t="s">
        <v>120</v>
      </c>
      <c r="C26" s="8" t="s">
        <v>113</v>
      </c>
      <c r="D26" s="8" t="s">
        <v>20</v>
      </c>
      <c r="E26" s="8">
        <v>4</v>
      </c>
      <c r="F26" s="21">
        <v>184.39</v>
      </c>
      <c r="G26" s="21">
        <v>156.64</v>
      </c>
      <c r="H26" s="21">
        <v>124.13</v>
      </c>
      <c r="I26" s="8" t="s">
        <v>88</v>
      </c>
      <c r="J26" s="15">
        <v>656.97</v>
      </c>
      <c r="K26" s="15">
        <f t="shared" si="1"/>
        <v>581.8060622999999</v>
      </c>
      <c r="L26" s="15">
        <f t="shared" si="2"/>
        <v>21.15771885</v>
      </c>
      <c r="M26" s="15">
        <f t="shared" si="3"/>
        <v>21.15771885</v>
      </c>
      <c r="N26" s="15">
        <f t="shared" si="0"/>
        <v>32.8485</v>
      </c>
      <c r="O26" s="15">
        <f t="shared" si="4"/>
        <v>3.5629372525625036</v>
      </c>
    </row>
    <row r="27" spans="1:15" s="1" customFormat="1" ht="28.5" customHeight="1">
      <c r="A27" s="9" t="s">
        <v>41</v>
      </c>
      <c r="B27" s="9" t="s">
        <v>119</v>
      </c>
      <c r="C27" s="8">
        <v>1962</v>
      </c>
      <c r="D27" s="8">
        <v>1974</v>
      </c>
      <c r="E27" s="8">
        <v>4</v>
      </c>
      <c r="F27" s="21">
        <v>278.28</v>
      </c>
      <c r="G27" s="21">
        <v>171.11</v>
      </c>
      <c r="H27" s="21">
        <v>22.94</v>
      </c>
      <c r="I27" s="8" t="s">
        <v>88</v>
      </c>
      <c r="J27" s="15">
        <v>658.681</v>
      </c>
      <c r="K27" s="15">
        <f t="shared" si="1"/>
        <v>583.3213067900001</v>
      </c>
      <c r="L27" s="15">
        <f t="shared" si="2"/>
        <v>21.212821605000006</v>
      </c>
      <c r="M27" s="15">
        <f t="shared" si="3"/>
        <v>21.212821605000006</v>
      </c>
      <c r="N27" s="15">
        <f t="shared" si="0"/>
        <v>32.934050000000006</v>
      </c>
      <c r="O27" s="15">
        <f t="shared" si="4"/>
        <v>2.366972114417134</v>
      </c>
    </row>
    <row r="28" spans="1:15" s="1" customFormat="1" ht="36" customHeight="1">
      <c r="A28" s="9" t="s">
        <v>42</v>
      </c>
      <c r="B28" s="9" t="s">
        <v>122</v>
      </c>
      <c r="C28" s="8">
        <v>1944</v>
      </c>
      <c r="D28" s="8">
        <v>1957</v>
      </c>
      <c r="E28" s="8">
        <v>4</v>
      </c>
      <c r="F28" s="21">
        <v>373.29</v>
      </c>
      <c r="G28" s="21">
        <v>275.1</v>
      </c>
      <c r="H28" s="21">
        <v>47.15</v>
      </c>
      <c r="I28" s="8" t="s">
        <v>88</v>
      </c>
      <c r="J28" s="15">
        <v>1200.032</v>
      </c>
      <c r="K28" s="15">
        <f t="shared" si="1"/>
        <v>1062.73633888</v>
      </c>
      <c r="L28" s="15">
        <f t="shared" si="2"/>
        <v>38.64703056</v>
      </c>
      <c r="M28" s="15">
        <f t="shared" si="3"/>
        <v>38.64703056</v>
      </c>
      <c r="N28" s="15">
        <f t="shared" si="0"/>
        <v>60.001599999999996</v>
      </c>
      <c r="O28" s="15">
        <f t="shared" si="4"/>
        <v>3.214744568565994</v>
      </c>
    </row>
    <row r="29" spans="1:15" s="1" customFormat="1" ht="31.5" customHeight="1">
      <c r="A29" s="9" t="s">
        <v>43</v>
      </c>
      <c r="B29" s="9" t="s">
        <v>118</v>
      </c>
      <c r="C29" s="8" t="s">
        <v>113</v>
      </c>
      <c r="D29" s="8">
        <f>-E494</f>
        <v>0</v>
      </c>
      <c r="E29" s="8">
        <v>4</v>
      </c>
      <c r="F29" s="21">
        <v>162.77</v>
      </c>
      <c r="G29" s="21">
        <v>92.11</v>
      </c>
      <c r="H29" s="21">
        <v>39.31</v>
      </c>
      <c r="I29" s="8" t="s">
        <v>88</v>
      </c>
      <c r="J29" s="15">
        <v>544.835</v>
      </c>
      <c r="K29" s="15">
        <f t="shared" si="1"/>
        <v>482.50042765</v>
      </c>
      <c r="L29" s="15">
        <f t="shared" si="2"/>
        <v>17.546411175</v>
      </c>
      <c r="M29" s="15">
        <f t="shared" si="3"/>
        <v>17.546411175</v>
      </c>
      <c r="N29" s="15">
        <f t="shared" si="0"/>
        <v>27.241750000000003</v>
      </c>
      <c r="O29" s="15">
        <f t="shared" si="4"/>
        <v>3.3472691527922835</v>
      </c>
    </row>
    <row r="30" spans="1:15" s="1" customFormat="1" ht="21" customHeight="1">
      <c r="A30" s="9" t="s">
        <v>44</v>
      </c>
      <c r="B30" s="9" t="s">
        <v>121</v>
      </c>
      <c r="C30" s="8" t="s">
        <v>113</v>
      </c>
      <c r="D30" s="8" t="s">
        <v>20</v>
      </c>
      <c r="E30" s="8">
        <v>4</v>
      </c>
      <c r="F30" s="21">
        <v>353.8</v>
      </c>
      <c r="G30" s="21">
        <v>316.43</v>
      </c>
      <c r="H30" s="21">
        <v>316.43</v>
      </c>
      <c r="I30" s="8" t="s">
        <v>21</v>
      </c>
      <c r="J30" s="15">
        <v>365.35</v>
      </c>
      <c r="K30" s="15">
        <f t="shared" si="1"/>
        <v>323.55030650000003</v>
      </c>
      <c r="L30" s="15">
        <f t="shared" si="2"/>
        <v>11.766096750000003</v>
      </c>
      <c r="M30" s="15">
        <f t="shared" si="3"/>
        <v>11.766096750000003</v>
      </c>
      <c r="N30" s="15">
        <f t="shared" si="0"/>
        <v>18.267500000000002</v>
      </c>
      <c r="O30" s="15">
        <f t="shared" si="4"/>
        <v>1.0326455624646693</v>
      </c>
    </row>
    <row r="31" spans="1:15" s="1" customFormat="1" ht="19.5" customHeight="1">
      <c r="A31" s="9" t="s">
        <v>92</v>
      </c>
      <c r="B31" s="9" t="s">
        <v>125</v>
      </c>
      <c r="C31" s="8">
        <v>1964</v>
      </c>
      <c r="D31" s="8" t="s">
        <v>20</v>
      </c>
      <c r="E31" s="8"/>
      <c r="F31" s="21">
        <v>413.3</v>
      </c>
      <c r="G31" s="21">
        <v>373.9</v>
      </c>
      <c r="H31" s="21">
        <v>275</v>
      </c>
      <c r="I31" s="8" t="s">
        <v>21</v>
      </c>
      <c r="J31" s="15">
        <v>376.153</v>
      </c>
      <c r="K31" s="15">
        <f t="shared" si="1"/>
        <v>333.11733526999996</v>
      </c>
      <c r="L31" s="15">
        <f t="shared" si="2"/>
        <v>12.114007364999999</v>
      </c>
      <c r="M31" s="15">
        <f t="shared" si="3"/>
        <v>12.114007364999999</v>
      </c>
      <c r="N31" s="15">
        <f t="shared" si="0"/>
        <v>18.807650000000002</v>
      </c>
      <c r="O31" s="15">
        <f t="shared" si="4"/>
        <v>0.9101209774981853</v>
      </c>
    </row>
    <row r="32" spans="1:15" s="1" customFormat="1" ht="67.5" customHeight="1">
      <c r="A32" s="9" t="s">
        <v>93</v>
      </c>
      <c r="B32" s="9" t="s">
        <v>126</v>
      </c>
      <c r="C32" s="8">
        <v>1976</v>
      </c>
      <c r="D32" s="8" t="s">
        <v>20</v>
      </c>
      <c r="E32" s="8">
        <v>1</v>
      </c>
      <c r="F32" s="21">
        <v>1125.6</v>
      </c>
      <c r="G32" s="21">
        <v>910.7</v>
      </c>
      <c r="H32" s="21">
        <v>548</v>
      </c>
      <c r="I32" s="8" t="s">
        <v>134</v>
      </c>
      <c r="J32" s="15">
        <v>417.056</v>
      </c>
      <c r="K32" s="15">
        <f t="shared" si="1"/>
        <v>369.34062303999997</v>
      </c>
      <c r="L32" s="15">
        <f t="shared" si="2"/>
        <v>13.43128848</v>
      </c>
      <c r="M32" s="15">
        <f t="shared" si="3"/>
        <v>13.43128848</v>
      </c>
      <c r="N32" s="15">
        <f t="shared" si="0"/>
        <v>20.852800000000002</v>
      </c>
      <c r="O32" s="15">
        <f t="shared" si="4"/>
        <v>0.37051883439943145</v>
      </c>
    </row>
    <row r="33" spans="1:15" s="1" customFormat="1" ht="19.5" customHeight="1">
      <c r="A33" s="9" t="s">
        <v>45</v>
      </c>
      <c r="B33" s="9" t="s">
        <v>128</v>
      </c>
      <c r="C33" s="8">
        <v>1983</v>
      </c>
      <c r="D33" s="8" t="s">
        <v>20</v>
      </c>
      <c r="E33" s="8">
        <v>1</v>
      </c>
      <c r="F33" s="21">
        <v>1220.1</v>
      </c>
      <c r="G33" s="21">
        <v>1040.5</v>
      </c>
      <c r="H33" s="21">
        <v>1040.5</v>
      </c>
      <c r="I33" s="8" t="s">
        <v>135</v>
      </c>
      <c r="J33" s="15">
        <v>954.978</v>
      </c>
      <c r="K33" s="15">
        <f t="shared" si="1"/>
        <v>845.7189670199999</v>
      </c>
      <c r="L33" s="15">
        <f t="shared" si="2"/>
        <v>30.75506649</v>
      </c>
      <c r="M33" s="15">
        <f t="shared" si="3"/>
        <v>30.75506649</v>
      </c>
      <c r="N33" s="15">
        <f t="shared" si="0"/>
        <v>47.7489</v>
      </c>
      <c r="O33" s="15">
        <f t="shared" si="4"/>
        <v>0.7827046963363659</v>
      </c>
    </row>
    <row r="34" spans="1:15" s="1" customFormat="1" ht="25.5" customHeight="1">
      <c r="A34" s="9" t="s">
        <v>94</v>
      </c>
      <c r="B34" s="9" t="s">
        <v>129</v>
      </c>
      <c r="C34" s="8">
        <v>1962</v>
      </c>
      <c r="D34" s="8" t="s">
        <v>20</v>
      </c>
      <c r="E34" s="8">
        <v>1</v>
      </c>
      <c r="F34" s="21">
        <v>277</v>
      </c>
      <c r="G34" s="21">
        <v>277</v>
      </c>
      <c r="H34" s="21">
        <v>272.1</v>
      </c>
      <c r="I34" s="8" t="s">
        <v>130</v>
      </c>
      <c r="J34" s="15">
        <v>643.262</v>
      </c>
      <c r="K34" s="15">
        <f t="shared" si="1"/>
        <v>569.66639458</v>
      </c>
      <c r="L34" s="15">
        <f t="shared" si="2"/>
        <v>20.71625271</v>
      </c>
      <c r="M34" s="15">
        <f t="shared" si="3"/>
        <v>20.71625271</v>
      </c>
      <c r="N34" s="15">
        <f t="shared" si="0"/>
        <v>32.1631</v>
      </c>
      <c r="O34" s="15">
        <f t="shared" si="4"/>
        <v>2.3222454873646208</v>
      </c>
    </row>
    <row r="35" spans="1:15" s="1" customFormat="1" ht="21" customHeight="1">
      <c r="A35" s="9" t="s">
        <v>46</v>
      </c>
      <c r="B35" s="9" t="s">
        <v>127</v>
      </c>
      <c r="C35" s="8">
        <v>1979</v>
      </c>
      <c r="D35" s="8" t="s">
        <v>20</v>
      </c>
      <c r="E35" s="8">
        <v>1</v>
      </c>
      <c r="F35" s="21">
        <v>826.7</v>
      </c>
      <c r="G35" s="21">
        <v>746.3</v>
      </c>
      <c r="H35" s="21">
        <v>766.3</v>
      </c>
      <c r="I35" s="8" t="s">
        <v>21</v>
      </c>
      <c r="J35" s="15">
        <v>208.551</v>
      </c>
      <c r="K35" s="15">
        <f t="shared" si="1"/>
        <v>184.69068009</v>
      </c>
      <c r="L35" s="15">
        <f t="shared" si="2"/>
        <v>6.7163849550000005</v>
      </c>
      <c r="M35" s="15">
        <f t="shared" si="3"/>
        <v>6.7163849550000005</v>
      </c>
      <c r="N35" s="15">
        <f t="shared" si="0"/>
        <v>10.42755</v>
      </c>
      <c r="O35" s="15">
        <f t="shared" si="4"/>
        <v>0.2522692633361558</v>
      </c>
    </row>
    <row r="36" spans="1:15" s="1" customFormat="1" ht="66" customHeight="1">
      <c r="A36" s="9" t="s">
        <v>47</v>
      </c>
      <c r="B36" s="9" t="s">
        <v>147</v>
      </c>
      <c r="C36" s="8">
        <v>1962</v>
      </c>
      <c r="D36" s="8" t="s">
        <v>20</v>
      </c>
      <c r="E36" s="8">
        <v>4</v>
      </c>
      <c r="F36" s="21">
        <v>277</v>
      </c>
      <c r="G36" s="21">
        <v>194</v>
      </c>
      <c r="H36" s="21">
        <v>194</v>
      </c>
      <c r="I36" s="8" t="s">
        <v>156</v>
      </c>
      <c r="J36" s="15">
        <v>1300.316</v>
      </c>
      <c r="K36" s="15">
        <f t="shared" si="1"/>
        <v>1151.54684644</v>
      </c>
      <c r="L36" s="15">
        <f t="shared" si="2"/>
        <v>41.87667678000001</v>
      </c>
      <c r="M36" s="15">
        <f t="shared" si="3"/>
        <v>41.87667678000001</v>
      </c>
      <c r="N36" s="15">
        <f t="shared" si="0"/>
        <v>65.0158</v>
      </c>
      <c r="O36" s="15">
        <f t="shared" si="4"/>
        <v>4.694281588447653</v>
      </c>
    </row>
    <row r="37" spans="1:15" s="1" customFormat="1" ht="44.25" customHeight="1">
      <c r="A37" s="9" t="s">
        <v>95</v>
      </c>
      <c r="B37" s="9" t="s">
        <v>136</v>
      </c>
      <c r="C37" s="8">
        <v>1988</v>
      </c>
      <c r="D37" s="8" t="s">
        <v>20</v>
      </c>
      <c r="E37" s="8">
        <v>1</v>
      </c>
      <c r="F37" s="21">
        <v>4154.2</v>
      </c>
      <c r="G37" s="21">
        <v>3709.6</v>
      </c>
      <c r="H37" s="21">
        <v>2206</v>
      </c>
      <c r="I37" s="8" t="s">
        <v>143</v>
      </c>
      <c r="J37" s="15">
        <v>2015.838</v>
      </c>
      <c r="K37" s="15">
        <f t="shared" si="1"/>
        <v>1785.20597442</v>
      </c>
      <c r="L37" s="15">
        <f t="shared" si="2"/>
        <v>64.92006279</v>
      </c>
      <c r="M37" s="15">
        <f t="shared" si="3"/>
        <v>64.92006279</v>
      </c>
      <c r="N37" s="15">
        <f t="shared" si="0"/>
        <v>100.7919</v>
      </c>
      <c r="O37" s="15">
        <f t="shared" si="4"/>
        <v>0.48525299696692503</v>
      </c>
    </row>
    <row r="38" spans="1:15" s="1" customFormat="1" ht="90.75" customHeight="1">
      <c r="A38" s="9" t="s">
        <v>149</v>
      </c>
      <c r="B38" s="9" t="s">
        <v>137</v>
      </c>
      <c r="C38" s="8">
        <v>1973</v>
      </c>
      <c r="D38" s="8" t="s">
        <v>20</v>
      </c>
      <c r="E38" s="8">
        <v>1</v>
      </c>
      <c r="F38" s="21">
        <v>3748.3</v>
      </c>
      <c r="G38" s="21">
        <v>3103.4</v>
      </c>
      <c r="H38" s="21">
        <v>2760.4</v>
      </c>
      <c r="I38" s="8" t="s">
        <v>144</v>
      </c>
      <c r="J38" s="15">
        <v>1746.407</v>
      </c>
      <c r="K38" s="15">
        <f t="shared" si="1"/>
        <v>1546.6005751300002</v>
      </c>
      <c r="L38" s="15">
        <f t="shared" si="2"/>
        <v>56.243037435000005</v>
      </c>
      <c r="M38" s="15">
        <f t="shared" si="3"/>
        <v>56.243037435000005</v>
      </c>
      <c r="N38" s="15">
        <f t="shared" si="0"/>
        <v>87.32035</v>
      </c>
      <c r="O38" s="15">
        <f t="shared" si="4"/>
        <v>0.46591975028679666</v>
      </c>
    </row>
    <row r="39" spans="1:15" s="1" customFormat="1" ht="32.25" customHeight="1">
      <c r="A39" s="9" t="s">
        <v>150</v>
      </c>
      <c r="B39" s="9" t="s">
        <v>138</v>
      </c>
      <c r="C39" s="8">
        <v>1960</v>
      </c>
      <c r="D39" s="8" t="s">
        <v>20</v>
      </c>
      <c r="E39" s="8">
        <v>1</v>
      </c>
      <c r="F39" s="21">
        <v>296.6</v>
      </c>
      <c r="G39" s="21">
        <v>271.9</v>
      </c>
      <c r="H39" s="21">
        <v>189.3</v>
      </c>
      <c r="I39" s="8" t="s">
        <v>130</v>
      </c>
      <c r="J39" s="15">
        <v>572.487</v>
      </c>
      <c r="K39" s="15">
        <f t="shared" si="1"/>
        <v>506.9887623299999</v>
      </c>
      <c r="L39" s="15">
        <f t="shared" si="2"/>
        <v>18.436943834999997</v>
      </c>
      <c r="M39" s="15">
        <f t="shared" si="3"/>
        <v>18.436943834999997</v>
      </c>
      <c r="N39" s="15">
        <f t="shared" si="0"/>
        <v>28.62435</v>
      </c>
      <c r="O39" s="15">
        <f t="shared" si="4"/>
        <v>1.930165205664194</v>
      </c>
    </row>
    <row r="40" spans="1:15" s="1" customFormat="1" ht="27.75" customHeight="1">
      <c r="A40" s="9" t="s">
        <v>151</v>
      </c>
      <c r="B40" s="9" t="s">
        <v>139</v>
      </c>
      <c r="C40" s="8">
        <v>1958</v>
      </c>
      <c r="D40" s="8" t="s">
        <v>20</v>
      </c>
      <c r="E40" s="8">
        <v>1</v>
      </c>
      <c r="F40" s="21">
        <v>253.4</v>
      </c>
      <c r="G40" s="21">
        <v>160.1</v>
      </c>
      <c r="H40" s="21">
        <v>0</v>
      </c>
      <c r="I40" s="8" t="s">
        <v>130</v>
      </c>
      <c r="J40" s="15">
        <v>633.458</v>
      </c>
      <c r="K40" s="15">
        <f t="shared" si="1"/>
        <v>560.9840702199999</v>
      </c>
      <c r="L40" s="15">
        <f t="shared" si="2"/>
        <v>20.40051489</v>
      </c>
      <c r="M40" s="15">
        <f t="shared" si="3"/>
        <v>20.40051489</v>
      </c>
      <c r="N40" s="15">
        <f t="shared" si="0"/>
        <v>31.6729</v>
      </c>
      <c r="O40" s="15">
        <f t="shared" si="4"/>
        <v>2.499834254143646</v>
      </c>
    </row>
    <row r="41" spans="1:15" s="1" customFormat="1" ht="26.25" customHeight="1">
      <c r="A41" s="9" t="s">
        <v>152</v>
      </c>
      <c r="B41" s="9" t="s">
        <v>140</v>
      </c>
      <c r="C41" s="8">
        <v>1966</v>
      </c>
      <c r="D41" s="8" t="s">
        <v>20</v>
      </c>
      <c r="E41" s="8">
        <v>1</v>
      </c>
      <c r="F41" s="21">
        <v>2199.5</v>
      </c>
      <c r="G41" s="21">
        <v>2037.6</v>
      </c>
      <c r="H41" s="21">
        <v>1807.7</v>
      </c>
      <c r="I41" s="8" t="s">
        <v>21</v>
      </c>
      <c r="J41" s="15">
        <v>1461.681</v>
      </c>
      <c r="K41" s="15">
        <f t="shared" si="1"/>
        <v>1294.4500767900001</v>
      </c>
      <c r="L41" s="15">
        <f t="shared" si="2"/>
        <v>47.073436605000005</v>
      </c>
      <c r="M41" s="15">
        <f t="shared" si="3"/>
        <v>47.073436605000005</v>
      </c>
      <c r="N41" s="15">
        <f t="shared" si="0"/>
        <v>73.08405</v>
      </c>
      <c r="O41" s="15">
        <f t="shared" si="4"/>
        <v>0.664551488974767</v>
      </c>
    </row>
    <row r="42" spans="1:15" s="1" customFormat="1" ht="30.75" customHeight="1">
      <c r="A42" s="9" t="s">
        <v>153</v>
      </c>
      <c r="B42" s="9" t="s">
        <v>141</v>
      </c>
      <c r="C42" s="8">
        <v>1964</v>
      </c>
      <c r="D42" s="8" t="s">
        <v>20</v>
      </c>
      <c r="E42" s="8">
        <v>1</v>
      </c>
      <c r="F42" s="21">
        <v>2153.9</v>
      </c>
      <c r="G42" s="21">
        <v>2006.7</v>
      </c>
      <c r="H42" s="21">
        <v>1873</v>
      </c>
      <c r="I42" s="8" t="s">
        <v>130</v>
      </c>
      <c r="J42" s="15">
        <v>3566.837</v>
      </c>
      <c r="K42" s="15">
        <f t="shared" si="1"/>
        <v>3158.7551788299997</v>
      </c>
      <c r="L42" s="15">
        <f t="shared" si="2"/>
        <v>114.86998558500001</v>
      </c>
      <c r="M42" s="15">
        <f t="shared" si="3"/>
        <v>114.86998558500001</v>
      </c>
      <c r="N42" s="15">
        <f t="shared" si="0"/>
        <v>178.34185000000002</v>
      </c>
      <c r="O42" s="15">
        <f t="shared" si="4"/>
        <v>1.6559900645341008</v>
      </c>
    </row>
    <row r="43" spans="1:15" s="1" customFormat="1" ht="28.5" customHeight="1">
      <c r="A43" s="9" t="s">
        <v>154</v>
      </c>
      <c r="B43" s="9" t="s">
        <v>142</v>
      </c>
      <c r="C43" s="8">
        <v>1963</v>
      </c>
      <c r="D43" s="8" t="s">
        <v>20</v>
      </c>
      <c r="E43" s="8">
        <v>1</v>
      </c>
      <c r="F43" s="21">
        <v>1340.6</v>
      </c>
      <c r="G43" s="21">
        <v>1233.6</v>
      </c>
      <c r="H43" s="21">
        <v>1033.6</v>
      </c>
      <c r="I43" s="8" t="s">
        <v>130</v>
      </c>
      <c r="J43" s="15">
        <v>2557.782</v>
      </c>
      <c r="K43" s="15">
        <f t="shared" si="1"/>
        <v>2265.14616138</v>
      </c>
      <c r="L43" s="15">
        <f t="shared" si="2"/>
        <v>82.37336931</v>
      </c>
      <c r="M43" s="15">
        <f t="shared" si="3"/>
        <v>82.37336931</v>
      </c>
      <c r="N43" s="15">
        <f t="shared" si="0"/>
        <v>127.88910000000001</v>
      </c>
      <c r="O43" s="15">
        <f t="shared" si="4"/>
        <v>1.9079382366104731</v>
      </c>
    </row>
    <row r="44" spans="1:15" s="1" customFormat="1" ht="93" customHeight="1">
      <c r="A44" s="9" t="s">
        <v>155</v>
      </c>
      <c r="B44" s="9" t="s">
        <v>145</v>
      </c>
      <c r="C44" s="8">
        <v>1968</v>
      </c>
      <c r="D44" s="8" t="s">
        <v>20</v>
      </c>
      <c r="E44" s="8">
        <v>1</v>
      </c>
      <c r="F44" s="21">
        <v>3458.9</v>
      </c>
      <c r="G44" s="21">
        <v>3264.2</v>
      </c>
      <c r="H44" s="21">
        <v>1662.6</v>
      </c>
      <c r="I44" s="8" t="s">
        <v>146</v>
      </c>
      <c r="J44" s="15">
        <v>932.718</v>
      </c>
      <c r="K44" s="15">
        <f t="shared" si="1"/>
        <v>826.00573362</v>
      </c>
      <c r="L44" s="15">
        <f t="shared" si="2"/>
        <v>30.038183189999998</v>
      </c>
      <c r="M44" s="15">
        <f t="shared" si="3"/>
        <v>30.038183189999998</v>
      </c>
      <c r="N44" s="15">
        <f t="shared" si="0"/>
        <v>46.6359</v>
      </c>
      <c r="O44" s="15">
        <f>J44/F44</f>
        <v>0.2696574055335511</v>
      </c>
    </row>
    <row r="45" spans="1:17" s="1" customFormat="1" ht="21" customHeight="1">
      <c r="A45" s="11"/>
      <c r="B45" s="9" t="s">
        <v>71</v>
      </c>
      <c r="C45" s="8"/>
      <c r="D45" s="8"/>
      <c r="E45" s="8"/>
      <c r="F45" s="21">
        <f>SUM(F11:F44)</f>
        <v>65609.84999999999</v>
      </c>
      <c r="G45" s="21">
        <f>SUM(G11:G44)</f>
        <v>57734.08</v>
      </c>
      <c r="H45" s="21">
        <f>SUM(H11:H44)</f>
        <v>47207.64000000001</v>
      </c>
      <c r="I45" s="8"/>
      <c r="J45" s="15">
        <f aca="true" t="shared" si="5" ref="J45:O45">SUM(J11:J44)</f>
        <v>33994.59299999999</v>
      </c>
      <c r="K45" s="15">
        <f t="shared" si="5"/>
        <v>30105.271614870002</v>
      </c>
      <c r="L45" s="15">
        <f t="shared" si="5"/>
        <v>1094.7958675649998</v>
      </c>
      <c r="M45" s="15">
        <f t="shared" si="5"/>
        <v>1094.7958675649998</v>
      </c>
      <c r="N45" s="15">
        <f t="shared" si="5"/>
        <v>1699.72965</v>
      </c>
      <c r="O45" s="15">
        <f t="shared" si="5"/>
        <v>43.74279899725839</v>
      </c>
      <c r="Q45" s="14"/>
    </row>
    <row r="46" spans="1:15" s="1" customFormat="1" ht="85.5" customHeight="1">
      <c r="A46" s="29" t="s">
        <v>159</v>
      </c>
      <c r="B46" s="29"/>
      <c r="C46" s="29"/>
      <c r="D46" s="29"/>
      <c r="E46" s="29"/>
      <c r="F46" s="30" t="s">
        <v>160</v>
      </c>
      <c r="G46" s="30"/>
      <c r="H46" s="30"/>
      <c r="I46" s="8" t="s">
        <v>158</v>
      </c>
      <c r="J46" s="38" t="s">
        <v>157</v>
      </c>
      <c r="K46" s="38"/>
      <c r="L46" s="38"/>
      <c r="M46" s="38"/>
      <c r="N46" s="38"/>
      <c r="O46" s="38"/>
    </row>
    <row r="47" spans="1:19" ht="12.75">
      <c r="A47" s="4"/>
      <c r="B47" s="4"/>
      <c r="C47" s="4"/>
      <c r="D47" s="4"/>
      <c r="E47" s="4"/>
      <c r="F47" s="18"/>
      <c r="G47" s="18"/>
      <c r="H47" s="4"/>
      <c r="I47" s="4"/>
      <c r="J47" s="18"/>
      <c r="K47" s="4"/>
      <c r="L47" s="4"/>
      <c r="M47" s="20"/>
      <c r="N47" s="4"/>
      <c r="O47" s="4"/>
      <c r="P47" s="4"/>
      <c r="Q47" s="4"/>
      <c r="R47" s="4"/>
      <c r="S47" s="4"/>
    </row>
    <row r="48" spans="1:19" ht="12.75">
      <c r="A48" s="4"/>
      <c r="B48" s="25"/>
      <c r="C48" s="25"/>
      <c r="D48" s="25"/>
      <c r="E48" s="25"/>
      <c r="F48" s="25"/>
      <c r="G48" s="25"/>
      <c r="H48" s="25"/>
      <c r="I48" s="25"/>
      <c r="J48" s="18"/>
      <c r="K48" s="19"/>
      <c r="L48" s="20"/>
      <c r="M48" s="4"/>
      <c r="N48" s="4"/>
      <c r="O48" s="4"/>
      <c r="P48" s="4"/>
      <c r="Q48" s="4"/>
      <c r="R48" s="4"/>
      <c r="S48" s="4"/>
    </row>
    <row r="49" spans="1:19" ht="12.75">
      <c r="A49" s="4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4"/>
      <c r="Q49" s="4"/>
      <c r="R49" s="4"/>
      <c r="S49" s="4"/>
    </row>
    <row r="50" spans="1:19" ht="12.75">
      <c r="A50" s="4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4"/>
      <c r="Q50" s="4"/>
      <c r="R50" s="4"/>
      <c r="S50" s="4"/>
    </row>
    <row r="51" spans="1:19" ht="12.75">
      <c r="A51" s="4"/>
      <c r="B51" s="26" t="s">
        <v>24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2.75">
      <c r="A52" s="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5:8" ht="12.75">
      <c r="E54" s="22"/>
      <c r="F54" s="23"/>
      <c r="G54" s="22"/>
      <c r="H54" s="22"/>
    </row>
    <row r="55" spans="5:8" ht="12.75">
      <c r="E55" s="22"/>
      <c r="F55" s="24"/>
      <c r="G55" s="24"/>
      <c r="H55" s="24"/>
    </row>
    <row r="56" spans="5:8" ht="12.75">
      <c r="E56" s="22"/>
      <c r="F56" s="23"/>
      <c r="G56" s="22"/>
      <c r="H56" s="22"/>
    </row>
    <row r="57" spans="5:8" ht="12.75">
      <c r="E57" s="22"/>
      <c r="F57" s="23"/>
      <c r="G57" s="22"/>
      <c r="H57" s="22"/>
    </row>
  </sheetData>
  <sheetProtection/>
  <mergeCells count="28">
    <mergeCell ref="B49:O50"/>
    <mergeCell ref="J46:O46"/>
    <mergeCell ref="A5:A8"/>
    <mergeCell ref="O5:O8"/>
    <mergeCell ref="F6:F8"/>
    <mergeCell ref="K6:N6"/>
    <mergeCell ref="K7:M7"/>
    <mergeCell ref="N7:N8"/>
    <mergeCell ref="J5:N5"/>
    <mergeCell ref="H7:H8"/>
    <mergeCell ref="J1:O1"/>
    <mergeCell ref="B5:B8"/>
    <mergeCell ref="E5:E8"/>
    <mergeCell ref="C5:D5"/>
    <mergeCell ref="F5:H5"/>
    <mergeCell ref="C6:C8"/>
    <mergeCell ref="D6:D8"/>
    <mergeCell ref="A3:O4"/>
    <mergeCell ref="B48:I48"/>
    <mergeCell ref="B51:S52"/>
    <mergeCell ref="A2:O2"/>
    <mergeCell ref="A10:O10"/>
    <mergeCell ref="A46:E46"/>
    <mergeCell ref="F46:H46"/>
    <mergeCell ref="G7:G8"/>
    <mergeCell ref="J6:J8"/>
    <mergeCell ref="I5:I8"/>
    <mergeCell ref="G6:H6"/>
  </mergeCells>
  <printOptions/>
  <pageMargins left="0.3937007874015748" right="0.31496062992125984" top="0.7874015748031497" bottom="0.3937007874015748" header="0.15748031496062992" footer="0.15748031496062992"/>
  <pageSetup horizontalDpi="600" verticalDpi="600" orientation="landscape" paperSize="9" scale="7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Normal="75" zoomScaleSheetLayoutView="100" zoomScalePageLayoutView="0" workbookViewId="0" topLeftCell="A4">
      <selection activeCell="D17" sqref="D17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8.421875" style="0" customWidth="1"/>
    <col min="4" max="4" width="10.140625" style="0" customWidth="1"/>
    <col min="5" max="5" width="8.57421875" style="0" customWidth="1"/>
    <col min="6" max="6" width="8.28125" style="5" customWidth="1"/>
    <col min="7" max="7" width="8.28125" style="0" customWidth="1"/>
    <col min="8" max="8" width="8.57421875" style="0" customWidth="1"/>
    <col min="9" max="9" width="30.140625" style="0" customWidth="1"/>
    <col min="10" max="10" width="10.421875" style="5" customWidth="1"/>
    <col min="11" max="11" width="10.7109375" style="0" customWidth="1"/>
    <col min="12" max="12" width="9.7109375" style="0" customWidth="1"/>
    <col min="13" max="13" width="9.57421875" style="0" customWidth="1"/>
    <col min="14" max="15" width="9.28125" style="0" customWidth="1"/>
    <col min="16" max="16" width="9.140625" style="0" hidden="1" customWidth="1"/>
    <col min="17" max="17" width="10.57421875" style="0" bestFit="1" customWidth="1"/>
  </cols>
  <sheetData>
    <row r="1" spans="6:15" ht="12.75">
      <c r="F1" s="4"/>
      <c r="J1" s="33" t="s">
        <v>100</v>
      </c>
      <c r="K1" s="33"/>
      <c r="L1" s="33"/>
      <c r="M1" s="33"/>
      <c r="N1" s="33"/>
      <c r="O1" s="33"/>
    </row>
    <row r="2" spans="1:15" s="2" customFormat="1" ht="17.25" customHeight="1">
      <c r="A2" s="27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12.75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" customFormat="1" ht="27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" customFormat="1" ht="37.5" customHeight="1">
      <c r="A5" s="39" t="s">
        <v>1</v>
      </c>
      <c r="B5" s="32" t="s">
        <v>0</v>
      </c>
      <c r="C5" s="34" t="s">
        <v>2</v>
      </c>
      <c r="D5" s="34"/>
      <c r="E5" s="32" t="s">
        <v>14</v>
      </c>
      <c r="F5" s="34" t="s">
        <v>22</v>
      </c>
      <c r="G5" s="34"/>
      <c r="H5" s="34"/>
      <c r="I5" s="32" t="s">
        <v>17</v>
      </c>
      <c r="J5" s="34" t="s">
        <v>4</v>
      </c>
      <c r="K5" s="34"/>
      <c r="L5" s="34"/>
      <c r="M5" s="34"/>
      <c r="N5" s="34"/>
      <c r="O5" s="32" t="s">
        <v>18</v>
      </c>
    </row>
    <row r="6" spans="1:15" s="1" customFormat="1" ht="19.5" customHeight="1">
      <c r="A6" s="39"/>
      <c r="B6" s="31"/>
      <c r="C6" s="31" t="s">
        <v>12</v>
      </c>
      <c r="D6" s="31" t="s">
        <v>13</v>
      </c>
      <c r="E6" s="31"/>
      <c r="F6" s="31" t="s">
        <v>15</v>
      </c>
      <c r="G6" s="29" t="s">
        <v>3</v>
      </c>
      <c r="H6" s="29"/>
      <c r="I6" s="31"/>
      <c r="J6" s="31" t="s">
        <v>11</v>
      </c>
      <c r="K6" s="29" t="s">
        <v>5</v>
      </c>
      <c r="L6" s="29"/>
      <c r="M6" s="29"/>
      <c r="N6" s="29"/>
      <c r="O6" s="31"/>
    </row>
    <row r="7" spans="1:15" s="1" customFormat="1" ht="38.25" customHeight="1">
      <c r="A7" s="39"/>
      <c r="B7" s="31"/>
      <c r="C7" s="31"/>
      <c r="D7" s="31"/>
      <c r="E7" s="31"/>
      <c r="F7" s="31"/>
      <c r="G7" s="31" t="s">
        <v>16</v>
      </c>
      <c r="H7" s="31" t="s">
        <v>19</v>
      </c>
      <c r="I7" s="31"/>
      <c r="J7" s="31"/>
      <c r="K7" s="29" t="s">
        <v>6</v>
      </c>
      <c r="L7" s="29"/>
      <c r="M7" s="29"/>
      <c r="N7" s="29" t="s">
        <v>7</v>
      </c>
      <c r="O7" s="31"/>
    </row>
    <row r="8" spans="1:15" s="1" customFormat="1" ht="92.25" customHeight="1">
      <c r="A8" s="40"/>
      <c r="B8" s="31"/>
      <c r="C8" s="31"/>
      <c r="D8" s="31"/>
      <c r="E8" s="31"/>
      <c r="F8" s="31"/>
      <c r="G8" s="31"/>
      <c r="H8" s="31"/>
      <c r="I8" s="31"/>
      <c r="J8" s="31"/>
      <c r="K8" s="7" t="s">
        <v>10</v>
      </c>
      <c r="L8" s="7" t="s">
        <v>9</v>
      </c>
      <c r="M8" s="7" t="s">
        <v>8</v>
      </c>
      <c r="N8" s="29"/>
      <c r="O8" s="31"/>
    </row>
    <row r="9" spans="1:15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</row>
    <row r="10" spans="1:15" s="1" customFormat="1" ht="24" customHeight="1">
      <c r="A10" s="29" t="s">
        <v>23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s="1" customFormat="1" ht="21" customHeight="1">
      <c r="A11" s="9" t="s">
        <v>25</v>
      </c>
      <c r="B11" s="9" t="s">
        <v>55</v>
      </c>
      <c r="C11" s="8">
        <v>1917</v>
      </c>
      <c r="D11" s="8">
        <v>1964</v>
      </c>
      <c r="E11" s="8">
        <v>4</v>
      </c>
      <c r="F11" s="10">
        <v>466.86</v>
      </c>
      <c r="G11" s="10">
        <v>393.41</v>
      </c>
      <c r="H11" s="10">
        <v>99.99</v>
      </c>
      <c r="I11" s="8" t="s">
        <v>21</v>
      </c>
      <c r="J11" s="15">
        <v>685.6</v>
      </c>
      <c r="K11" s="15">
        <f>((J11-N11)*93.22)/100</f>
        <v>607.1605040000001</v>
      </c>
      <c r="L11" s="15">
        <v>22.08</v>
      </c>
      <c r="M11" s="15">
        <v>22.079</v>
      </c>
      <c r="N11" s="15">
        <f>J11*5%</f>
        <v>34.28</v>
      </c>
      <c r="O11" s="15">
        <f>J11/F11</f>
        <v>1.4685344642933642</v>
      </c>
    </row>
    <row r="12" spans="1:15" s="1" customFormat="1" ht="29.25" customHeight="1">
      <c r="A12" s="9" t="s">
        <v>26</v>
      </c>
      <c r="B12" s="9" t="s">
        <v>56</v>
      </c>
      <c r="C12" s="8">
        <v>1953</v>
      </c>
      <c r="D12" s="8">
        <v>1968</v>
      </c>
      <c r="E12" s="8">
        <v>4</v>
      </c>
      <c r="F12" s="10">
        <v>554.6</v>
      </c>
      <c r="G12" s="10">
        <v>503.3</v>
      </c>
      <c r="H12" s="10">
        <v>434.26</v>
      </c>
      <c r="I12" s="8" t="s">
        <v>21</v>
      </c>
      <c r="J12" s="15">
        <v>684.8</v>
      </c>
      <c r="K12" s="15">
        <f aca="true" t="shared" si="0" ref="K12:K37">((J12-N12)*93.22)/100</f>
        <v>606.4520319999999</v>
      </c>
      <c r="L12" s="15">
        <f>M12</f>
        <v>22.053984</v>
      </c>
      <c r="M12" s="15">
        <f>((J12-N12)*3.39)/100</f>
        <v>22.053984</v>
      </c>
      <c r="N12" s="15">
        <f aca="true" t="shared" si="1" ref="N12:N37">J12*5%</f>
        <v>34.24</v>
      </c>
      <c r="O12" s="15">
        <f aca="true" t="shared" si="2" ref="O12:O37">J12/F12</f>
        <v>1.2347637937252072</v>
      </c>
    </row>
    <row r="13" spans="1:15" s="1" customFormat="1" ht="21" customHeight="1">
      <c r="A13" s="9" t="s">
        <v>27</v>
      </c>
      <c r="B13" s="9" t="s">
        <v>57</v>
      </c>
      <c r="C13" s="8">
        <v>1950</v>
      </c>
      <c r="D13" s="8">
        <v>1970</v>
      </c>
      <c r="E13" s="8">
        <v>4</v>
      </c>
      <c r="F13" s="10">
        <v>334.42</v>
      </c>
      <c r="G13" s="10">
        <v>292.13</v>
      </c>
      <c r="H13" s="10">
        <v>125.1</v>
      </c>
      <c r="I13" s="8" t="s">
        <v>21</v>
      </c>
      <c r="J13" s="15">
        <v>398.7</v>
      </c>
      <c r="K13" s="15">
        <f t="shared" si="0"/>
        <v>353.08473299999997</v>
      </c>
      <c r="L13" s="15">
        <f>M13</f>
        <v>12.8401335</v>
      </c>
      <c r="M13" s="15">
        <f>((J13-N13)*3.39)/100</f>
        <v>12.8401335</v>
      </c>
      <c r="N13" s="15">
        <f t="shared" si="1"/>
        <v>19.935000000000002</v>
      </c>
      <c r="O13" s="15">
        <f t="shared" si="2"/>
        <v>1.1922133843669636</v>
      </c>
    </row>
    <row r="14" spans="1:15" s="1" customFormat="1" ht="102.75" customHeight="1">
      <c r="A14" s="9" t="s">
        <v>28</v>
      </c>
      <c r="B14" s="9" t="s">
        <v>58</v>
      </c>
      <c r="C14" s="8">
        <v>1980</v>
      </c>
      <c r="D14" s="8" t="s">
        <v>20</v>
      </c>
      <c r="E14" s="8">
        <v>1</v>
      </c>
      <c r="F14" s="10">
        <v>3952.5</v>
      </c>
      <c r="G14" s="10">
        <v>3544.2</v>
      </c>
      <c r="H14" s="10">
        <v>2782.8</v>
      </c>
      <c r="I14" s="8" t="s">
        <v>80</v>
      </c>
      <c r="J14" s="15">
        <v>1575.913</v>
      </c>
      <c r="K14" s="15">
        <f t="shared" si="0"/>
        <v>1395.6127936700002</v>
      </c>
      <c r="L14" s="15">
        <v>50.752</v>
      </c>
      <c r="M14" s="15">
        <v>50.752</v>
      </c>
      <c r="N14" s="15">
        <f t="shared" si="1"/>
        <v>78.79565000000001</v>
      </c>
      <c r="O14" s="15">
        <f t="shared" si="2"/>
        <v>0.39871296647691334</v>
      </c>
    </row>
    <row r="15" spans="1:15" s="1" customFormat="1" ht="25.5" customHeight="1">
      <c r="A15" s="9" t="s">
        <v>29</v>
      </c>
      <c r="B15" s="9" t="s">
        <v>59</v>
      </c>
      <c r="C15" s="8">
        <v>1975</v>
      </c>
      <c r="D15" s="8" t="s">
        <v>20</v>
      </c>
      <c r="E15" s="8">
        <v>2</v>
      </c>
      <c r="F15" s="10">
        <v>812.8</v>
      </c>
      <c r="G15" s="10">
        <v>754.4</v>
      </c>
      <c r="H15" s="10">
        <v>711.6</v>
      </c>
      <c r="I15" s="8" t="s">
        <v>81</v>
      </c>
      <c r="J15" s="15">
        <v>420.5</v>
      </c>
      <c r="K15" s="15">
        <f t="shared" si="0"/>
        <v>372.390595</v>
      </c>
      <c r="L15" s="15">
        <f>M15</f>
        <v>13.5422025</v>
      </c>
      <c r="M15" s="15">
        <f>((J15-N15)*3.39)/100</f>
        <v>13.5422025</v>
      </c>
      <c r="N15" s="15">
        <f t="shared" si="1"/>
        <v>21.025000000000002</v>
      </c>
      <c r="O15" s="15">
        <f t="shared" si="2"/>
        <v>0.5173474409448819</v>
      </c>
    </row>
    <row r="16" spans="1:15" s="1" customFormat="1" ht="21" customHeight="1">
      <c r="A16" s="9" t="s">
        <v>30</v>
      </c>
      <c r="B16" s="9" t="s">
        <v>60</v>
      </c>
      <c r="C16" s="8">
        <v>1964</v>
      </c>
      <c r="D16" s="8" t="s">
        <v>20</v>
      </c>
      <c r="E16" s="8">
        <v>4</v>
      </c>
      <c r="F16" s="10">
        <v>183.5</v>
      </c>
      <c r="G16" s="10">
        <v>156.4</v>
      </c>
      <c r="H16" s="10">
        <v>156.4</v>
      </c>
      <c r="I16" s="8" t="s">
        <v>21</v>
      </c>
      <c r="J16" s="15">
        <v>285.5</v>
      </c>
      <c r="K16" s="15">
        <v>252.836</v>
      </c>
      <c r="L16" s="15">
        <v>9.194</v>
      </c>
      <c r="M16" s="15">
        <f>((J16-N16)*3.39)/100</f>
        <v>9.194527500000001</v>
      </c>
      <c r="N16" s="15">
        <v>14.275</v>
      </c>
      <c r="O16" s="15">
        <f t="shared" si="2"/>
        <v>1.555858310626703</v>
      </c>
    </row>
    <row r="17" spans="1:15" s="1" customFormat="1" ht="46.5" customHeight="1">
      <c r="A17" s="9" t="s">
        <v>31</v>
      </c>
      <c r="B17" s="9" t="s">
        <v>61</v>
      </c>
      <c r="C17" s="8">
        <v>1984</v>
      </c>
      <c r="D17" s="8" t="s">
        <v>20</v>
      </c>
      <c r="E17" s="8">
        <v>1</v>
      </c>
      <c r="F17" s="10">
        <v>7375.4</v>
      </c>
      <c r="G17" s="10">
        <v>6955</v>
      </c>
      <c r="H17" s="10">
        <v>6173.4</v>
      </c>
      <c r="I17" s="8" t="s">
        <v>82</v>
      </c>
      <c r="J17" s="15">
        <v>1250</v>
      </c>
      <c r="K17" s="15">
        <f t="shared" si="0"/>
        <v>1106.9875</v>
      </c>
      <c r="L17" s="15">
        <f>M17</f>
        <v>40.25625</v>
      </c>
      <c r="M17" s="15">
        <f>((J17-N17)*3.39)/100</f>
        <v>40.25625</v>
      </c>
      <c r="N17" s="15">
        <f t="shared" si="1"/>
        <v>62.5</v>
      </c>
      <c r="O17" s="15">
        <f t="shared" si="2"/>
        <v>0.16948233316159125</v>
      </c>
    </row>
    <row r="18" spans="1:15" s="1" customFormat="1" ht="26.25" customHeight="1">
      <c r="A18" s="9" t="s">
        <v>32</v>
      </c>
      <c r="B18" s="9" t="s">
        <v>62</v>
      </c>
      <c r="C18" s="8">
        <v>1994</v>
      </c>
      <c r="D18" s="8" t="s">
        <v>20</v>
      </c>
      <c r="E18" s="8">
        <v>1</v>
      </c>
      <c r="F18" s="10">
        <v>2639.9</v>
      </c>
      <c r="G18" s="10">
        <v>2558.1</v>
      </c>
      <c r="H18" s="10">
        <v>2309.6</v>
      </c>
      <c r="I18" s="8" t="s">
        <v>21</v>
      </c>
      <c r="J18" s="15">
        <v>562.5</v>
      </c>
      <c r="K18" s="15">
        <f t="shared" si="0"/>
        <v>498.144375</v>
      </c>
      <c r="L18" s="15">
        <v>18.115</v>
      </c>
      <c r="M18" s="15">
        <v>18.116</v>
      </c>
      <c r="N18" s="15">
        <f t="shared" si="1"/>
        <v>28.125</v>
      </c>
      <c r="O18" s="15">
        <f t="shared" si="2"/>
        <v>0.21307625288836698</v>
      </c>
    </row>
    <row r="19" spans="1:15" s="1" customFormat="1" ht="27" customHeight="1">
      <c r="A19" s="9" t="s">
        <v>33</v>
      </c>
      <c r="B19" s="9" t="s">
        <v>63</v>
      </c>
      <c r="C19" s="8"/>
      <c r="D19" s="8" t="s">
        <v>20</v>
      </c>
      <c r="E19" s="8">
        <v>4</v>
      </c>
      <c r="F19" s="10">
        <v>340</v>
      </c>
      <c r="G19" s="10">
        <v>308.3</v>
      </c>
      <c r="H19" s="10">
        <v>308.3</v>
      </c>
      <c r="I19" s="8" t="s">
        <v>21</v>
      </c>
      <c r="J19" s="16">
        <v>480</v>
      </c>
      <c r="K19" s="15">
        <f t="shared" si="0"/>
        <v>425.0832</v>
      </c>
      <c r="L19" s="15">
        <v>15.458</v>
      </c>
      <c r="M19" s="15">
        <v>15.459</v>
      </c>
      <c r="N19" s="15">
        <f t="shared" si="1"/>
        <v>24</v>
      </c>
      <c r="O19" s="15">
        <f t="shared" si="2"/>
        <v>1.411764705882353</v>
      </c>
    </row>
    <row r="20" spans="1:15" s="1" customFormat="1" ht="39.75" customHeight="1">
      <c r="A20" s="9" t="s">
        <v>34</v>
      </c>
      <c r="B20" s="9" t="s">
        <v>64</v>
      </c>
      <c r="C20" s="8">
        <v>1979</v>
      </c>
      <c r="D20" s="8" t="s">
        <v>20</v>
      </c>
      <c r="E20" s="8">
        <v>1</v>
      </c>
      <c r="F20" s="10">
        <v>3956.4</v>
      </c>
      <c r="G20" s="10">
        <v>3474.6</v>
      </c>
      <c r="H20" s="10">
        <v>3000.3</v>
      </c>
      <c r="I20" s="8" t="s">
        <v>83</v>
      </c>
      <c r="J20" s="16">
        <v>749.72</v>
      </c>
      <c r="K20" s="15">
        <f t="shared" si="0"/>
        <v>663.9445347999999</v>
      </c>
      <c r="L20" s="15">
        <v>24.144</v>
      </c>
      <c r="M20" s="15">
        <f>((J20-N20)*3.39)/100</f>
        <v>24.1447326</v>
      </c>
      <c r="N20" s="15">
        <f t="shared" si="1"/>
        <v>37.486000000000004</v>
      </c>
      <c r="O20" s="15">
        <f>J20/F20</f>
        <v>0.1894955009604691</v>
      </c>
    </row>
    <row r="21" spans="1:15" s="1" customFormat="1" ht="27.75" customHeight="1">
      <c r="A21" s="9" t="s">
        <v>35</v>
      </c>
      <c r="B21" s="9" t="s">
        <v>84</v>
      </c>
      <c r="C21" s="8">
        <v>1995</v>
      </c>
      <c r="D21" s="8" t="s">
        <v>20</v>
      </c>
      <c r="E21" s="8">
        <v>1</v>
      </c>
      <c r="F21" s="10">
        <v>3557.6</v>
      </c>
      <c r="G21" s="10">
        <v>3128.6</v>
      </c>
      <c r="H21" s="10">
        <v>2404.3</v>
      </c>
      <c r="I21" s="8" t="s">
        <v>21</v>
      </c>
      <c r="J21" s="16">
        <v>380.6</v>
      </c>
      <c r="K21" s="15">
        <f t="shared" si="0"/>
        <v>337.05555400000003</v>
      </c>
      <c r="L21" s="15">
        <f>M21</f>
        <v>12.257223000000002</v>
      </c>
      <c r="M21" s="15">
        <f>((J21-N21)*3.39)/100</f>
        <v>12.257223000000002</v>
      </c>
      <c r="N21" s="15">
        <f t="shared" si="1"/>
        <v>19.03</v>
      </c>
      <c r="O21" s="15">
        <f>J21/F21</f>
        <v>0.10698223521475153</v>
      </c>
    </row>
    <row r="22" spans="1:15" s="1" customFormat="1" ht="21" customHeight="1">
      <c r="A22" s="9" t="s">
        <v>36</v>
      </c>
      <c r="B22" s="9" t="s">
        <v>48</v>
      </c>
      <c r="C22" s="8">
        <v>1993</v>
      </c>
      <c r="D22" s="8" t="s">
        <v>20</v>
      </c>
      <c r="E22" s="8">
        <v>1</v>
      </c>
      <c r="F22" s="10">
        <v>3097.3</v>
      </c>
      <c r="G22" s="10">
        <v>2469.6</v>
      </c>
      <c r="H22" s="10">
        <v>2252.9</v>
      </c>
      <c r="I22" s="8" t="s">
        <v>21</v>
      </c>
      <c r="J22" s="15">
        <v>329</v>
      </c>
      <c r="K22" s="15">
        <f t="shared" si="0"/>
        <v>291.35911</v>
      </c>
      <c r="L22" s="15">
        <v>10.595</v>
      </c>
      <c r="M22" s="15">
        <v>10.596</v>
      </c>
      <c r="N22" s="15">
        <f t="shared" si="1"/>
        <v>16.45</v>
      </c>
      <c r="O22" s="15">
        <f t="shared" si="2"/>
        <v>0.1062215477996965</v>
      </c>
    </row>
    <row r="23" spans="1:15" s="1" customFormat="1" ht="163.5" customHeight="1">
      <c r="A23" s="9" t="s">
        <v>37</v>
      </c>
      <c r="B23" s="9" t="s">
        <v>73</v>
      </c>
      <c r="C23" s="8">
        <v>1974</v>
      </c>
      <c r="D23" s="8" t="s">
        <v>20</v>
      </c>
      <c r="E23" s="8">
        <v>1</v>
      </c>
      <c r="F23" s="10">
        <v>3768.3</v>
      </c>
      <c r="G23" s="10">
        <v>3250.7</v>
      </c>
      <c r="H23" s="10">
        <v>2748.2</v>
      </c>
      <c r="I23" s="8" t="s">
        <v>90</v>
      </c>
      <c r="J23" s="15">
        <v>1419</v>
      </c>
      <c r="K23" s="15">
        <f t="shared" si="0"/>
        <v>1256.65221</v>
      </c>
      <c r="L23" s="15">
        <f>M23</f>
        <v>45.698895</v>
      </c>
      <c r="M23" s="15">
        <f>((J23-N23)*3.39)/100</f>
        <v>45.698895</v>
      </c>
      <c r="N23" s="15">
        <f t="shared" si="1"/>
        <v>70.95</v>
      </c>
      <c r="O23" s="15">
        <f>J23/F23</f>
        <v>0.37656237560703765</v>
      </c>
    </row>
    <row r="24" spans="1:15" s="1" customFormat="1" ht="21" customHeight="1">
      <c r="A24" s="9" t="s">
        <v>38</v>
      </c>
      <c r="B24" s="9" t="s">
        <v>49</v>
      </c>
      <c r="C24" s="8">
        <v>1988</v>
      </c>
      <c r="D24" s="8" t="s">
        <v>20</v>
      </c>
      <c r="E24" s="8">
        <v>1</v>
      </c>
      <c r="F24" s="10">
        <v>8441.3</v>
      </c>
      <c r="G24" s="10">
        <v>6768.8</v>
      </c>
      <c r="H24" s="10">
        <v>5346.4</v>
      </c>
      <c r="I24" s="8" t="s">
        <v>21</v>
      </c>
      <c r="J24" s="15">
        <v>786</v>
      </c>
      <c r="K24" s="15">
        <f t="shared" si="0"/>
        <v>696.0737399999999</v>
      </c>
      <c r="L24" s="15">
        <f>M24</f>
        <v>25.31313</v>
      </c>
      <c r="M24" s="15">
        <f>((J24-N24)*3.39)/100</f>
        <v>25.31313</v>
      </c>
      <c r="N24" s="15">
        <f t="shared" si="1"/>
        <v>39.300000000000004</v>
      </c>
      <c r="O24" s="15">
        <f t="shared" si="2"/>
        <v>0.09311361994005664</v>
      </c>
    </row>
    <row r="25" spans="1:15" s="1" customFormat="1" ht="114" customHeight="1">
      <c r="A25" s="9" t="s">
        <v>39</v>
      </c>
      <c r="B25" s="9" t="s">
        <v>50</v>
      </c>
      <c r="C25" s="8">
        <v>1960</v>
      </c>
      <c r="D25" s="8" t="s">
        <v>20</v>
      </c>
      <c r="E25" s="8">
        <v>1</v>
      </c>
      <c r="F25" s="10">
        <v>607.8</v>
      </c>
      <c r="G25" s="10">
        <v>530.7</v>
      </c>
      <c r="H25" s="10">
        <v>530.7</v>
      </c>
      <c r="I25" s="8" t="s">
        <v>77</v>
      </c>
      <c r="J25" s="15">
        <v>915.3</v>
      </c>
      <c r="K25" s="15">
        <f t="shared" si="0"/>
        <v>810.580527</v>
      </c>
      <c r="L25" s="15">
        <f>M25</f>
        <v>29.4772365</v>
      </c>
      <c r="M25" s="15">
        <f>((J25-N25)*3.39)/100</f>
        <v>29.4772365</v>
      </c>
      <c r="N25" s="15">
        <f t="shared" si="1"/>
        <v>45.765</v>
      </c>
      <c r="O25" s="15">
        <f t="shared" si="2"/>
        <v>1.505923000987167</v>
      </c>
    </row>
    <row r="26" spans="1:15" s="1" customFormat="1" ht="18" customHeight="1">
      <c r="A26" s="9" t="s">
        <v>40</v>
      </c>
      <c r="B26" s="9" t="s">
        <v>51</v>
      </c>
      <c r="C26" s="8">
        <v>1965</v>
      </c>
      <c r="D26" s="8" t="s">
        <v>20</v>
      </c>
      <c r="E26" s="8">
        <v>1</v>
      </c>
      <c r="F26" s="10">
        <v>2159.3</v>
      </c>
      <c r="G26" s="10">
        <v>1997.9</v>
      </c>
      <c r="H26" s="10">
        <v>1615.1</v>
      </c>
      <c r="I26" s="8" t="s">
        <v>78</v>
      </c>
      <c r="J26" s="15">
        <v>758.7</v>
      </c>
      <c r="K26" s="15">
        <f t="shared" si="0"/>
        <v>671.897133</v>
      </c>
      <c r="L26" s="15">
        <f>M26</f>
        <v>24.433933500000002</v>
      </c>
      <c r="M26" s="15">
        <f>((J26-N26)*3.39)/100</f>
        <v>24.433933500000002</v>
      </c>
      <c r="N26" s="15">
        <f t="shared" si="1"/>
        <v>37.935</v>
      </c>
      <c r="O26" s="15">
        <f t="shared" si="2"/>
        <v>0.3513638679201593</v>
      </c>
    </row>
    <row r="27" spans="1:15" s="1" customFormat="1" ht="20.25" customHeight="1">
      <c r="A27" s="9" t="s">
        <v>41</v>
      </c>
      <c r="B27" s="9" t="s">
        <v>52</v>
      </c>
      <c r="C27" s="8">
        <v>1968</v>
      </c>
      <c r="D27" s="8" t="s">
        <v>20</v>
      </c>
      <c r="E27" s="8">
        <v>1</v>
      </c>
      <c r="F27" s="10">
        <v>2781.3</v>
      </c>
      <c r="G27" s="10">
        <v>2575.1</v>
      </c>
      <c r="H27" s="10">
        <v>2063.3</v>
      </c>
      <c r="I27" s="8" t="s">
        <v>78</v>
      </c>
      <c r="J27" s="15">
        <v>972.7</v>
      </c>
      <c r="K27" s="15">
        <f t="shared" si="0"/>
        <v>861.413393</v>
      </c>
      <c r="L27" s="15">
        <f>M27</f>
        <v>31.325803500000003</v>
      </c>
      <c r="M27" s="15">
        <f>((J27-N27)*3.39)/100</f>
        <v>31.325803500000003</v>
      </c>
      <c r="N27" s="15">
        <f t="shared" si="1"/>
        <v>48.635000000000005</v>
      </c>
      <c r="O27" s="15">
        <f t="shared" si="2"/>
        <v>0.34972854420594685</v>
      </c>
    </row>
    <row r="28" spans="1:15" s="1" customFormat="1" ht="21" customHeight="1">
      <c r="A28" s="9" t="s">
        <v>42</v>
      </c>
      <c r="B28" s="9" t="s">
        <v>53</v>
      </c>
      <c r="C28" s="8">
        <v>1972</v>
      </c>
      <c r="D28" s="8" t="s">
        <v>20</v>
      </c>
      <c r="E28" s="8">
        <v>1</v>
      </c>
      <c r="F28" s="10">
        <v>1173.5</v>
      </c>
      <c r="G28" s="10">
        <v>1060.1</v>
      </c>
      <c r="H28" s="10">
        <v>527.2</v>
      </c>
      <c r="I28" s="8" t="s">
        <v>21</v>
      </c>
      <c r="J28" s="15">
        <v>377.1</v>
      </c>
      <c r="K28" s="15">
        <f t="shared" si="0"/>
        <v>333.955989</v>
      </c>
      <c r="L28" s="15">
        <v>12.145</v>
      </c>
      <c r="M28" s="15">
        <v>12.144</v>
      </c>
      <c r="N28" s="15">
        <f t="shared" si="1"/>
        <v>18.855</v>
      </c>
      <c r="O28" s="15">
        <f t="shared" si="2"/>
        <v>0.32134639965913936</v>
      </c>
    </row>
    <row r="29" spans="1:15" s="1" customFormat="1" ht="18.75" customHeight="1">
      <c r="A29" s="9" t="s">
        <v>43</v>
      </c>
      <c r="B29" s="9" t="s">
        <v>54</v>
      </c>
      <c r="C29" s="8">
        <v>1978</v>
      </c>
      <c r="D29" s="8" t="s">
        <v>20</v>
      </c>
      <c r="E29" s="8">
        <v>1</v>
      </c>
      <c r="F29" s="10">
        <v>3587.4</v>
      </c>
      <c r="G29" s="10">
        <v>3360.4</v>
      </c>
      <c r="H29" s="10">
        <v>2802.5</v>
      </c>
      <c r="I29" s="8" t="s">
        <v>78</v>
      </c>
      <c r="J29" s="15">
        <v>486.079</v>
      </c>
      <c r="K29" s="15">
        <f t="shared" si="0"/>
        <v>430.46670161000003</v>
      </c>
      <c r="L29" s="15">
        <f>M29</f>
        <v>15.654174195000001</v>
      </c>
      <c r="M29" s="15">
        <f>((J29-N29)*3.39)/100</f>
        <v>15.654174195000001</v>
      </c>
      <c r="N29" s="15">
        <f t="shared" si="1"/>
        <v>24.30395</v>
      </c>
      <c r="O29" s="15">
        <f t="shared" si="2"/>
        <v>0.1354961810782182</v>
      </c>
    </row>
    <row r="30" spans="1:15" s="1" customFormat="1" ht="30" customHeight="1">
      <c r="A30" s="9" t="s">
        <v>44</v>
      </c>
      <c r="B30" s="9" t="s">
        <v>85</v>
      </c>
      <c r="C30" s="8">
        <v>1992</v>
      </c>
      <c r="D30" s="8" t="s">
        <v>20</v>
      </c>
      <c r="E30" s="8">
        <v>4</v>
      </c>
      <c r="F30" s="10">
        <v>731.6</v>
      </c>
      <c r="G30" s="10">
        <v>530</v>
      </c>
      <c r="H30" s="10">
        <v>477.3</v>
      </c>
      <c r="I30" s="8" t="s">
        <v>88</v>
      </c>
      <c r="J30" s="15">
        <v>381.956</v>
      </c>
      <c r="K30" s="15">
        <v>338.268</v>
      </c>
      <c r="L30" s="15">
        <v>12.295</v>
      </c>
      <c r="M30" s="15">
        <v>12.295</v>
      </c>
      <c r="N30" s="15">
        <f t="shared" si="1"/>
        <v>19.097800000000003</v>
      </c>
      <c r="O30" s="15">
        <f t="shared" si="2"/>
        <v>0.5220831055221432</v>
      </c>
    </row>
    <row r="31" spans="1:15" s="1" customFormat="1" ht="27.75" customHeight="1">
      <c r="A31" s="9" t="s">
        <v>92</v>
      </c>
      <c r="B31" s="9" t="s">
        <v>86</v>
      </c>
      <c r="C31" s="8">
        <v>1993</v>
      </c>
      <c r="D31" s="8" t="s">
        <v>20</v>
      </c>
      <c r="E31" s="8">
        <v>4</v>
      </c>
      <c r="F31" s="10">
        <v>743.7</v>
      </c>
      <c r="G31" s="10">
        <v>438.6</v>
      </c>
      <c r="H31" s="10">
        <v>438.6</v>
      </c>
      <c r="I31" s="8" t="s">
        <v>89</v>
      </c>
      <c r="J31" s="15">
        <v>467.723</v>
      </c>
      <c r="K31" s="15">
        <f t="shared" si="0"/>
        <v>414.21081157000003</v>
      </c>
      <c r="L31" s="15">
        <v>15.063</v>
      </c>
      <c r="M31" s="15">
        <f>((J31-N31)*3.39)/100</f>
        <v>15.063019215000002</v>
      </c>
      <c r="N31" s="15">
        <f t="shared" si="1"/>
        <v>23.38615</v>
      </c>
      <c r="O31" s="15">
        <f t="shared" si="2"/>
        <v>0.6289135404060777</v>
      </c>
    </row>
    <row r="32" spans="1:15" s="1" customFormat="1" ht="27.75" customHeight="1">
      <c r="A32" s="9" t="s">
        <v>93</v>
      </c>
      <c r="B32" s="9" t="s">
        <v>87</v>
      </c>
      <c r="C32" s="8">
        <v>1983</v>
      </c>
      <c r="D32" s="8" t="s">
        <v>20</v>
      </c>
      <c r="E32" s="8">
        <v>4</v>
      </c>
      <c r="F32" s="10">
        <v>1861.9</v>
      </c>
      <c r="G32" s="10">
        <v>1049.6</v>
      </c>
      <c r="H32" s="10">
        <v>540.9</v>
      </c>
      <c r="I32" s="8" t="s">
        <v>21</v>
      </c>
      <c r="J32" s="15">
        <v>335.211</v>
      </c>
      <c r="K32" s="15">
        <f t="shared" si="0"/>
        <v>296.8572256</v>
      </c>
      <c r="L32" s="15">
        <v>10.796</v>
      </c>
      <c r="M32" s="15">
        <v>10.795</v>
      </c>
      <c r="N32" s="15">
        <v>16.763</v>
      </c>
      <c r="O32" s="15">
        <f t="shared" si="2"/>
        <v>0.18003705891830926</v>
      </c>
    </row>
    <row r="33" spans="1:15" s="1" customFormat="1" ht="21" customHeight="1">
      <c r="A33" s="9" t="s">
        <v>45</v>
      </c>
      <c r="B33" s="9" t="s">
        <v>67</v>
      </c>
      <c r="C33" s="8">
        <v>1973</v>
      </c>
      <c r="D33" s="8" t="s">
        <v>20</v>
      </c>
      <c r="E33" s="8">
        <v>4</v>
      </c>
      <c r="F33" s="10">
        <v>522.4</v>
      </c>
      <c r="G33" s="10">
        <v>298.4</v>
      </c>
      <c r="H33" s="10">
        <v>12.1</v>
      </c>
      <c r="I33" s="8" t="s">
        <v>21</v>
      </c>
      <c r="J33" s="15">
        <v>287.23</v>
      </c>
      <c r="K33" s="15">
        <v>254.381</v>
      </c>
      <c r="L33" s="15">
        <v>9.243</v>
      </c>
      <c r="M33" s="15">
        <v>9.244</v>
      </c>
      <c r="N33" s="15">
        <f t="shared" si="1"/>
        <v>14.361500000000001</v>
      </c>
      <c r="O33" s="15">
        <f t="shared" si="2"/>
        <v>0.5498277182235836</v>
      </c>
    </row>
    <row r="34" spans="1:15" s="1" customFormat="1" ht="21" customHeight="1">
      <c r="A34" s="9" t="s">
        <v>94</v>
      </c>
      <c r="B34" s="9" t="s">
        <v>68</v>
      </c>
      <c r="C34" s="8">
        <v>1973</v>
      </c>
      <c r="D34" s="8" t="s">
        <v>20</v>
      </c>
      <c r="E34" s="8">
        <v>4</v>
      </c>
      <c r="F34" s="10">
        <v>523.4</v>
      </c>
      <c r="G34" s="10">
        <v>347</v>
      </c>
      <c r="H34" s="10">
        <v>231.6</v>
      </c>
      <c r="I34" s="8" t="s">
        <v>21</v>
      </c>
      <c r="J34" s="15">
        <v>281.409</v>
      </c>
      <c r="K34" s="15">
        <f t="shared" si="0"/>
        <v>249.21299631</v>
      </c>
      <c r="L34" s="15">
        <v>9.063</v>
      </c>
      <c r="M34" s="15">
        <v>9.063</v>
      </c>
      <c r="N34" s="15">
        <f t="shared" si="1"/>
        <v>14.070450000000001</v>
      </c>
      <c r="O34" s="15">
        <f t="shared" si="2"/>
        <v>0.5376557126480703</v>
      </c>
    </row>
    <row r="35" spans="1:15" s="1" customFormat="1" ht="21" customHeight="1">
      <c r="A35" s="9" t="s">
        <v>46</v>
      </c>
      <c r="B35" s="9" t="s">
        <v>66</v>
      </c>
      <c r="C35" s="8">
        <v>1969</v>
      </c>
      <c r="D35" s="8" t="s">
        <v>20</v>
      </c>
      <c r="E35" s="8">
        <v>4</v>
      </c>
      <c r="F35" s="10">
        <v>599.2</v>
      </c>
      <c r="G35" s="10">
        <v>548.7</v>
      </c>
      <c r="H35" s="10">
        <v>256.7</v>
      </c>
      <c r="I35" s="8" t="s">
        <v>21</v>
      </c>
      <c r="J35" s="15">
        <v>455.628</v>
      </c>
      <c r="K35" s="15">
        <f t="shared" si="0"/>
        <v>403.49960051999994</v>
      </c>
      <c r="L35" s="15">
        <v>14.674</v>
      </c>
      <c r="M35" s="15">
        <f>((J35-N35)*3.39)/100</f>
        <v>14.67349974</v>
      </c>
      <c r="N35" s="15">
        <f t="shared" si="1"/>
        <v>22.7814</v>
      </c>
      <c r="O35" s="15">
        <f t="shared" si="2"/>
        <v>0.7603938584779706</v>
      </c>
    </row>
    <row r="36" spans="1:15" s="1" customFormat="1" ht="102.75" customHeight="1">
      <c r="A36" s="9" t="s">
        <v>47</v>
      </c>
      <c r="B36" s="9" t="s">
        <v>69</v>
      </c>
      <c r="C36" s="8">
        <v>1966</v>
      </c>
      <c r="D36" s="8" t="s">
        <v>20</v>
      </c>
      <c r="E36" s="8">
        <v>4</v>
      </c>
      <c r="F36" s="10">
        <v>684.5</v>
      </c>
      <c r="G36" s="10">
        <v>431.1</v>
      </c>
      <c r="H36" s="10">
        <v>314.8</v>
      </c>
      <c r="I36" s="8" t="s">
        <v>74</v>
      </c>
      <c r="J36" s="15">
        <v>704.797</v>
      </c>
      <c r="K36" s="15">
        <f t="shared" si="0"/>
        <v>624.16117523</v>
      </c>
      <c r="L36" s="15">
        <v>22.698</v>
      </c>
      <c r="M36" s="15">
        <v>22.698</v>
      </c>
      <c r="N36" s="15">
        <f t="shared" si="1"/>
        <v>35.239850000000004</v>
      </c>
      <c r="O36" s="15">
        <f t="shared" si="2"/>
        <v>1.0296523009495984</v>
      </c>
    </row>
    <row r="37" spans="1:18" s="1" customFormat="1" ht="140.25" customHeight="1">
      <c r="A37" s="9" t="s">
        <v>95</v>
      </c>
      <c r="B37" s="9" t="s">
        <v>70</v>
      </c>
      <c r="C37" s="8">
        <v>1990</v>
      </c>
      <c r="D37" s="8" t="s">
        <v>20</v>
      </c>
      <c r="E37" s="8">
        <v>4</v>
      </c>
      <c r="F37" s="10">
        <v>749.3</v>
      </c>
      <c r="G37" s="10">
        <v>439.4</v>
      </c>
      <c r="H37" s="10">
        <v>314.8</v>
      </c>
      <c r="I37" s="8" t="s">
        <v>75</v>
      </c>
      <c r="J37" s="15">
        <v>571.08</v>
      </c>
      <c r="K37" s="15">
        <f t="shared" si="0"/>
        <v>505.7427372</v>
      </c>
      <c r="L37" s="15">
        <v>18.392</v>
      </c>
      <c r="M37" s="15">
        <v>18.391</v>
      </c>
      <c r="N37" s="15">
        <f t="shared" si="1"/>
        <v>28.554000000000002</v>
      </c>
      <c r="O37" s="15">
        <f t="shared" si="2"/>
        <v>0.7621513412518351</v>
      </c>
      <c r="Q37" s="1" t="s">
        <v>76</v>
      </c>
      <c r="R37" s="1" t="s">
        <v>72</v>
      </c>
    </row>
    <row r="38" spans="1:17" s="1" customFormat="1" ht="21" customHeight="1">
      <c r="A38" s="11"/>
      <c r="B38" s="9" t="s">
        <v>71</v>
      </c>
      <c r="C38" s="8"/>
      <c r="D38" s="8"/>
      <c r="E38" s="8"/>
      <c r="F38" s="10">
        <f>SUM(F11:F37)</f>
        <v>56206.18000000001</v>
      </c>
      <c r="G38" s="10">
        <f>SUM(G11:G37)</f>
        <v>48164.53999999999</v>
      </c>
      <c r="H38" s="10">
        <f>SUM(H11:H37)</f>
        <v>38979.15</v>
      </c>
      <c r="I38" s="8"/>
      <c r="J38" s="15">
        <f>SUM(J11:J37)</f>
        <v>17002.746000000003</v>
      </c>
      <c r="K38" s="15">
        <f>SUM(K11:K37)</f>
        <v>15057.48417151</v>
      </c>
      <c r="L38" s="15">
        <f>SUM(L11:L37)</f>
        <v>547.5599656950001</v>
      </c>
      <c r="M38" s="15">
        <f>SUM(M11:M37)</f>
        <v>547.56074475</v>
      </c>
      <c r="N38" s="15">
        <v>850.137</v>
      </c>
      <c r="O38" s="15">
        <v>0.3</v>
      </c>
      <c r="Q38" s="14"/>
    </row>
    <row r="39" spans="1:15" s="1" customFormat="1" ht="85.5" customHeight="1">
      <c r="A39" s="29" t="s">
        <v>96</v>
      </c>
      <c r="B39" s="29"/>
      <c r="C39" s="29"/>
      <c r="D39" s="29"/>
      <c r="E39" s="29"/>
      <c r="F39" s="30" t="s">
        <v>91</v>
      </c>
      <c r="G39" s="30"/>
      <c r="H39" s="30"/>
      <c r="I39" s="8" t="s">
        <v>99</v>
      </c>
      <c r="J39" s="38" t="s">
        <v>101</v>
      </c>
      <c r="K39" s="38"/>
      <c r="L39" s="38"/>
      <c r="M39" s="38"/>
      <c r="N39" s="38"/>
      <c r="O39" s="38"/>
    </row>
    <row r="40" spans="1:19" ht="12.75">
      <c r="A40" s="5"/>
      <c r="B40" s="5"/>
      <c r="C40" s="5"/>
      <c r="D40" s="5"/>
      <c r="E40" s="5"/>
      <c r="F40" s="12"/>
      <c r="G40" s="12"/>
      <c r="H40" s="5"/>
      <c r="I40" s="5"/>
      <c r="J40" s="12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42" t="s">
        <v>97</v>
      </c>
      <c r="C41" s="42"/>
      <c r="D41" s="42"/>
      <c r="E41" s="42"/>
      <c r="F41" s="42"/>
      <c r="G41" s="42"/>
      <c r="H41" s="42"/>
      <c r="I41" s="42"/>
      <c r="J41" s="12"/>
      <c r="K41" s="17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41" t="s">
        <v>98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5"/>
      <c r="Q42" s="5"/>
      <c r="R42" s="5"/>
      <c r="S42" s="5"/>
    </row>
    <row r="43" spans="1:19" ht="12.75">
      <c r="A43" s="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5"/>
      <c r="Q43" s="5"/>
      <c r="R43" s="5"/>
      <c r="S43" s="5"/>
    </row>
    <row r="44" spans="1:19" ht="12.75">
      <c r="A44" s="5"/>
      <c r="B44" s="26" t="s">
        <v>24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.75">
      <c r="A45" s="1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</sheetData>
  <sheetProtection/>
  <mergeCells count="28">
    <mergeCell ref="B41:I41"/>
    <mergeCell ref="B44:S45"/>
    <mergeCell ref="A2:O2"/>
    <mergeCell ref="A10:O10"/>
    <mergeCell ref="A39:E39"/>
    <mergeCell ref="F39:H39"/>
    <mergeCell ref="G7:G8"/>
    <mergeCell ref="J6:J8"/>
    <mergeCell ref="I5:I8"/>
    <mergeCell ref="G6:H6"/>
    <mergeCell ref="J1:O1"/>
    <mergeCell ref="B5:B8"/>
    <mergeCell ref="E5:E8"/>
    <mergeCell ref="C5:D5"/>
    <mergeCell ref="F5:H5"/>
    <mergeCell ref="C6:C8"/>
    <mergeCell ref="D6:D8"/>
    <mergeCell ref="A3:O4"/>
    <mergeCell ref="B42:O43"/>
    <mergeCell ref="J39:O39"/>
    <mergeCell ref="A5:A8"/>
    <mergeCell ref="O5:O8"/>
    <mergeCell ref="F6:F8"/>
    <mergeCell ref="K6:N6"/>
    <mergeCell ref="K7:M7"/>
    <mergeCell ref="N7:N8"/>
    <mergeCell ref="J5:N5"/>
    <mergeCell ref="H7:H8"/>
  </mergeCells>
  <printOptions/>
  <pageMargins left="0.3937007874015748" right="0.31496062992125984" top="0.7874015748031497" bottom="0.3937007874015748" header="0.15748031496062992" footer="0.15748031496062992"/>
  <pageSetup horizontalDpi="600" verticalDpi="600" orientation="landscape" paperSize="9" scale="74" r:id="rId1"/>
  <rowBreaks count="2" manualBreakCount="2">
    <brk id="22" max="14" man="1"/>
    <brk id="36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</cp:lastModifiedBy>
  <cp:lastPrinted>2010-02-27T11:16:07Z</cp:lastPrinted>
  <dcterms:created xsi:type="dcterms:W3CDTF">1996-10-08T23:32:33Z</dcterms:created>
  <dcterms:modified xsi:type="dcterms:W3CDTF">2010-02-27T11:23:42Z</dcterms:modified>
  <cp:category/>
  <cp:version/>
  <cp:contentType/>
  <cp:contentStatus/>
</cp:coreProperties>
</file>